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101 - Oprava chodníku" sheetId="2" r:id="rId2"/>
    <sheet name="SO 102 - Výměna obkladů v..." sheetId="3" r:id="rId3"/>
    <sheet name="VRN - Vedlejší rozpočtové..." sheetId="4" r:id="rId4"/>
    <sheet name="Pokyny pro vyplnění" sheetId="5" r:id="rId5"/>
  </sheets>
  <definedNames>
    <definedName name="_xlnm.Print_Area" localSheetId="0">'Rekapitulace stavby'!$D$4:$AO$33,'Rekapitulace stavby'!$C$39:$AQ$55</definedName>
    <definedName name="_xlnm.Print_Titles" localSheetId="0">'Rekapitulace stavby'!$49:$49</definedName>
    <definedName name="_xlnm._FilterDatabase" localSheetId="1" hidden="1">'SO 101 - Oprava chodníku'!$C$83:$K$258</definedName>
    <definedName name="_xlnm.Print_Area" localSheetId="1">'SO 101 - Oprava chodníku'!$C$4:$J$36,'SO 101 - Oprava chodníku'!$C$42:$J$65,'SO 101 - Oprava chodníku'!$C$71:$K$258</definedName>
    <definedName name="_xlnm.Print_Titles" localSheetId="1">'SO 101 - Oprava chodníku'!$83:$83</definedName>
    <definedName name="_xlnm._FilterDatabase" localSheetId="2" hidden="1">'SO 102 - Výměna obkladů v...'!$C$87:$K$218</definedName>
    <definedName name="_xlnm.Print_Area" localSheetId="2">'SO 102 - Výměna obkladů v...'!$C$4:$J$36,'SO 102 - Výměna obkladů v...'!$C$42:$J$69,'SO 102 - Výměna obkladů v...'!$C$75:$K$218</definedName>
    <definedName name="_xlnm.Print_Titles" localSheetId="2">'SO 102 - Výměna obkladů v...'!$87:$87</definedName>
    <definedName name="_xlnm._FilterDatabase" localSheetId="3" hidden="1">'VRN - Vedlejší rozpočtové...'!$C$80:$K$122</definedName>
    <definedName name="_xlnm.Print_Area" localSheetId="3">'VRN - Vedlejší rozpočtové...'!$C$4:$J$36,'VRN - Vedlejší rozpočtové...'!$C$42:$J$62,'VRN - Vedlejší rozpočtové...'!$C$68:$K$122</definedName>
    <definedName name="_xlnm.Print_Titles" localSheetId="3">'VRN - Vedlejší rozpočtové...'!$80:$80</definedName>
    <definedName name="_xlnm.Print_Area" localSheetId="4">'Pokyny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4"/>
  <c r="AX54"/>
  <c i="4" r="BI121"/>
  <c r="BH121"/>
  <c r="BG121"/>
  <c r="BF121"/>
  <c r="T121"/>
  <c r="R121"/>
  <c r="P121"/>
  <c r="BK121"/>
  <c r="J121"/>
  <c r="BE121"/>
  <c r="BI119"/>
  <c r="BH119"/>
  <c r="BG119"/>
  <c r="BF119"/>
  <c r="T119"/>
  <c r="T118"/>
  <c r="R119"/>
  <c r="R118"/>
  <c r="P119"/>
  <c r="P118"/>
  <c r="BK119"/>
  <c r="BK118"/>
  <c r="J118"/>
  <c r="J119"/>
  <c r="BE119"/>
  <c r="J61"/>
  <c r="BI116"/>
  <c r="BH116"/>
  <c r="BG116"/>
  <c r="BF116"/>
  <c r="T116"/>
  <c r="T115"/>
  <c r="R116"/>
  <c r="R115"/>
  <c r="P116"/>
  <c r="P115"/>
  <c r="BK116"/>
  <c r="BK115"/>
  <c r="J115"/>
  <c r="J116"/>
  <c r="BE116"/>
  <c r="J60"/>
  <c r="BI113"/>
  <c r="BH113"/>
  <c r="BG113"/>
  <c r="BF113"/>
  <c r="T113"/>
  <c r="R113"/>
  <c r="P113"/>
  <c r="BK113"/>
  <c r="J113"/>
  <c r="BE113"/>
  <c r="BI111"/>
  <c r="BH111"/>
  <c r="BG111"/>
  <c r="BF111"/>
  <c r="T111"/>
  <c r="R111"/>
  <c r="P111"/>
  <c r="BK111"/>
  <c r="J111"/>
  <c r="BE111"/>
  <c r="BI109"/>
  <c r="BH109"/>
  <c r="BG109"/>
  <c r="BF109"/>
  <c r="T109"/>
  <c r="R109"/>
  <c r="P109"/>
  <c r="BK109"/>
  <c r="J109"/>
  <c r="BE109"/>
  <c r="BI107"/>
  <c r="BH107"/>
  <c r="BG107"/>
  <c r="BF107"/>
  <c r="T107"/>
  <c r="R107"/>
  <c r="P107"/>
  <c r="BK107"/>
  <c r="J107"/>
  <c r="BE107"/>
  <c r="BI105"/>
  <c r="BH105"/>
  <c r="BG105"/>
  <c r="BF105"/>
  <c r="T105"/>
  <c r="R105"/>
  <c r="P105"/>
  <c r="BK105"/>
  <c r="J105"/>
  <c r="BE105"/>
  <c r="BI103"/>
  <c r="BH103"/>
  <c r="BG103"/>
  <c r="BF103"/>
  <c r="T103"/>
  <c r="R103"/>
  <c r="P103"/>
  <c r="BK103"/>
  <c r="J103"/>
  <c r="BE103"/>
  <c r="BI101"/>
  <c r="BH101"/>
  <c r="BG101"/>
  <c r="BF101"/>
  <c r="T101"/>
  <c r="R101"/>
  <c r="P101"/>
  <c r="BK101"/>
  <c r="J101"/>
  <c r="BE101"/>
  <c r="BI99"/>
  <c r="BH99"/>
  <c r="BG99"/>
  <c r="BF99"/>
  <c r="T99"/>
  <c r="T98"/>
  <c r="R99"/>
  <c r="R98"/>
  <c r="P99"/>
  <c r="P98"/>
  <c r="BK99"/>
  <c r="BK98"/>
  <c r="J98"/>
  <c r="J99"/>
  <c r="BE99"/>
  <c r="J59"/>
  <c r="BI96"/>
  <c r="BH96"/>
  <c r="BG96"/>
  <c r="BF96"/>
  <c r="T96"/>
  <c r="R96"/>
  <c r="P96"/>
  <c r="BK96"/>
  <c r="J96"/>
  <c r="BE96"/>
  <c r="BI94"/>
  <c r="BH94"/>
  <c r="BG94"/>
  <c r="BF94"/>
  <c r="T94"/>
  <c r="R94"/>
  <c r="P94"/>
  <c r="BK94"/>
  <c r="J94"/>
  <c r="BE94"/>
  <c r="BI92"/>
  <c r="BH92"/>
  <c r="BG92"/>
  <c r="BF92"/>
  <c r="T92"/>
  <c r="R92"/>
  <c r="P92"/>
  <c r="BK92"/>
  <c r="J92"/>
  <c r="BE92"/>
  <c r="BI90"/>
  <c r="BH90"/>
  <c r="BG90"/>
  <c r="BF90"/>
  <c r="T90"/>
  <c r="R90"/>
  <c r="P90"/>
  <c r="BK90"/>
  <c r="J90"/>
  <c r="BE90"/>
  <c r="BI88"/>
  <c r="BH88"/>
  <c r="BG88"/>
  <c r="BF88"/>
  <c r="T88"/>
  <c r="R88"/>
  <c r="P88"/>
  <c r="BK88"/>
  <c r="J88"/>
  <c r="BE88"/>
  <c r="BI86"/>
  <c r="BH86"/>
  <c r="BG86"/>
  <c r="BF86"/>
  <c r="T86"/>
  <c r="R86"/>
  <c r="P86"/>
  <c r="BK86"/>
  <c r="J86"/>
  <c r="BE86"/>
  <c r="BI84"/>
  <c r="F34"/>
  <c i="1" r="BD54"/>
  <c i="4" r="BH84"/>
  <c r="F33"/>
  <c i="1" r="BC54"/>
  <c i="4" r="BG84"/>
  <c r="F32"/>
  <c i="1" r="BB54"/>
  <c i="4" r="BF84"/>
  <c r="J31"/>
  <c i="1" r="AW54"/>
  <c i="4" r="F31"/>
  <c i="1" r="BA54"/>
  <c i="4" r="T84"/>
  <c r="T83"/>
  <c r="T82"/>
  <c r="T81"/>
  <c r="R84"/>
  <c r="R83"/>
  <c r="R82"/>
  <c r="R81"/>
  <c r="P84"/>
  <c r="P83"/>
  <c r="P82"/>
  <c r="P81"/>
  <c i="1" r="AU54"/>
  <c i="4" r="BK84"/>
  <c r="BK83"/>
  <c r="J83"/>
  <c r="BK82"/>
  <c r="J82"/>
  <c r="BK81"/>
  <c r="J81"/>
  <c r="J56"/>
  <c r="J27"/>
  <c i="1" r="AG54"/>
  <c i="4" r="J84"/>
  <c r="BE84"/>
  <c r="J30"/>
  <c i="1" r="AV54"/>
  <c i="4" r="F30"/>
  <c i="1" r="AZ54"/>
  <c i="4" r="J58"/>
  <c r="J57"/>
  <c r="J77"/>
  <c r="F77"/>
  <c r="F75"/>
  <c r="E73"/>
  <c r="J51"/>
  <c r="F51"/>
  <c r="F49"/>
  <c r="E47"/>
  <c r="J36"/>
  <c r="J18"/>
  <c r="E18"/>
  <c r="F78"/>
  <c r="F52"/>
  <c r="J17"/>
  <c r="J12"/>
  <c r="J75"/>
  <c r="J49"/>
  <c r="E7"/>
  <c r="E71"/>
  <c r="E45"/>
  <c i="1" r="AY53"/>
  <c r="AX53"/>
  <c i="3" r="BI217"/>
  <c r="BH217"/>
  <c r="BG217"/>
  <c r="BF217"/>
  <c r="T217"/>
  <c r="T216"/>
  <c r="R217"/>
  <c r="R216"/>
  <c r="P217"/>
  <c r="P216"/>
  <c r="BK217"/>
  <c r="BK216"/>
  <c r="J216"/>
  <c r="J217"/>
  <c r="BE217"/>
  <c r="J68"/>
  <c r="BI214"/>
  <c r="BH214"/>
  <c r="BG214"/>
  <c r="BF214"/>
  <c r="T214"/>
  <c r="T213"/>
  <c r="R214"/>
  <c r="R213"/>
  <c r="P214"/>
  <c r="P213"/>
  <c r="BK214"/>
  <c r="BK213"/>
  <c r="J213"/>
  <c r="J214"/>
  <c r="BE214"/>
  <c r="J67"/>
  <c r="BI210"/>
  <c r="BH210"/>
  <c r="BG210"/>
  <c r="BF210"/>
  <c r="T210"/>
  <c r="R210"/>
  <c r="P210"/>
  <c r="BK210"/>
  <c r="J210"/>
  <c r="BE210"/>
  <c r="BI207"/>
  <c r="BH207"/>
  <c r="BG207"/>
  <c r="BF207"/>
  <c r="T207"/>
  <c r="R207"/>
  <c r="P207"/>
  <c r="BK207"/>
  <c r="J207"/>
  <c r="BE207"/>
  <c r="BI204"/>
  <c r="BH204"/>
  <c r="BG204"/>
  <c r="BF204"/>
  <c r="T204"/>
  <c r="R204"/>
  <c r="P204"/>
  <c r="BK204"/>
  <c r="J204"/>
  <c r="BE204"/>
  <c r="BI200"/>
  <c r="BH200"/>
  <c r="BG200"/>
  <c r="BF200"/>
  <c r="T200"/>
  <c r="R200"/>
  <c r="P200"/>
  <c r="BK200"/>
  <c r="J200"/>
  <c r="BE200"/>
  <c r="BI197"/>
  <c r="BH197"/>
  <c r="BG197"/>
  <c r="BF197"/>
  <c r="T197"/>
  <c r="R197"/>
  <c r="P197"/>
  <c r="BK197"/>
  <c r="J197"/>
  <c r="BE197"/>
  <c r="BI195"/>
  <c r="BH195"/>
  <c r="BG195"/>
  <c r="BF195"/>
  <c r="T195"/>
  <c r="R195"/>
  <c r="P195"/>
  <c r="BK195"/>
  <c r="J195"/>
  <c r="BE195"/>
  <c r="BI190"/>
  <c r="BH190"/>
  <c r="BG190"/>
  <c r="BF190"/>
  <c r="T190"/>
  <c r="R190"/>
  <c r="P190"/>
  <c r="BK190"/>
  <c r="J190"/>
  <c r="BE190"/>
  <c r="BI188"/>
  <c r="BH188"/>
  <c r="BG188"/>
  <c r="BF188"/>
  <c r="T188"/>
  <c r="T187"/>
  <c r="R188"/>
  <c r="R187"/>
  <c r="P188"/>
  <c r="P187"/>
  <c r="BK188"/>
  <c r="BK187"/>
  <c r="J187"/>
  <c r="J188"/>
  <c r="BE188"/>
  <c r="J66"/>
  <c r="BI184"/>
  <c r="BH184"/>
  <c r="BG184"/>
  <c r="BF184"/>
  <c r="T184"/>
  <c r="R184"/>
  <c r="P184"/>
  <c r="BK184"/>
  <c r="J184"/>
  <c r="BE184"/>
  <c r="BI181"/>
  <c r="BH181"/>
  <c r="BG181"/>
  <c r="BF181"/>
  <c r="T181"/>
  <c r="R181"/>
  <c r="P181"/>
  <c r="BK181"/>
  <c r="J181"/>
  <c r="BE181"/>
  <c r="BI179"/>
  <c r="BH179"/>
  <c r="BG179"/>
  <c r="BF179"/>
  <c r="T179"/>
  <c r="R179"/>
  <c r="P179"/>
  <c r="BK179"/>
  <c r="J179"/>
  <c r="BE179"/>
  <c r="BI177"/>
  <c r="BH177"/>
  <c r="BG177"/>
  <c r="BF177"/>
  <c r="T177"/>
  <c r="R177"/>
  <c r="P177"/>
  <c r="BK177"/>
  <c r="J177"/>
  <c r="BE177"/>
  <c r="BI174"/>
  <c r="BH174"/>
  <c r="BG174"/>
  <c r="BF174"/>
  <c r="T174"/>
  <c r="R174"/>
  <c r="P174"/>
  <c r="BK174"/>
  <c r="J174"/>
  <c r="BE174"/>
  <c r="BI171"/>
  <c r="BH171"/>
  <c r="BG171"/>
  <c r="BF171"/>
  <c r="T171"/>
  <c r="R171"/>
  <c r="P171"/>
  <c r="BK171"/>
  <c r="J171"/>
  <c r="BE171"/>
  <c r="BI168"/>
  <c r="BH168"/>
  <c r="BG168"/>
  <c r="BF168"/>
  <c r="T168"/>
  <c r="R168"/>
  <c r="P168"/>
  <c r="BK168"/>
  <c r="J168"/>
  <c r="BE168"/>
  <c r="BI164"/>
  <c r="BH164"/>
  <c r="BG164"/>
  <c r="BF164"/>
  <c r="T164"/>
  <c r="R164"/>
  <c r="P164"/>
  <c r="BK164"/>
  <c r="J164"/>
  <c r="BE164"/>
  <c r="BI161"/>
  <c r="BH161"/>
  <c r="BG161"/>
  <c r="BF161"/>
  <c r="T161"/>
  <c r="T160"/>
  <c r="R161"/>
  <c r="R160"/>
  <c r="P161"/>
  <c r="P160"/>
  <c r="BK161"/>
  <c r="BK160"/>
  <c r="J160"/>
  <c r="J161"/>
  <c r="BE161"/>
  <c r="J65"/>
  <c r="BI157"/>
  <c r="BH157"/>
  <c r="BG157"/>
  <c r="BF157"/>
  <c r="T157"/>
  <c r="R157"/>
  <c r="P157"/>
  <c r="BK157"/>
  <c r="J157"/>
  <c r="BE157"/>
  <c r="BI155"/>
  <c r="BH155"/>
  <c r="BG155"/>
  <c r="BF155"/>
  <c r="T155"/>
  <c r="T154"/>
  <c r="T153"/>
  <c r="R155"/>
  <c r="R154"/>
  <c r="R153"/>
  <c r="P155"/>
  <c r="P154"/>
  <c r="P153"/>
  <c r="BK155"/>
  <c r="BK154"/>
  <c r="J154"/>
  <c r="BK153"/>
  <c r="J153"/>
  <c r="J155"/>
  <c r="BE155"/>
  <c r="J64"/>
  <c r="J63"/>
  <c r="BI150"/>
  <c r="BH150"/>
  <c r="BG150"/>
  <c r="BF150"/>
  <c r="T150"/>
  <c r="T149"/>
  <c r="R150"/>
  <c r="R149"/>
  <c r="P150"/>
  <c r="P149"/>
  <c r="BK150"/>
  <c r="BK149"/>
  <c r="J149"/>
  <c r="J150"/>
  <c r="BE150"/>
  <c r="J62"/>
  <c r="BI146"/>
  <c r="BH146"/>
  <c r="BG146"/>
  <c r="BF146"/>
  <c r="T146"/>
  <c r="R146"/>
  <c r="P146"/>
  <c r="BK146"/>
  <c r="J146"/>
  <c r="BE146"/>
  <c r="BI142"/>
  <c r="BH142"/>
  <c r="BG142"/>
  <c r="BF142"/>
  <c r="T142"/>
  <c r="R142"/>
  <c r="P142"/>
  <c r="BK142"/>
  <c r="J142"/>
  <c r="BE142"/>
  <c r="BI139"/>
  <c r="BH139"/>
  <c r="BG139"/>
  <c r="BF139"/>
  <c r="T139"/>
  <c r="T138"/>
  <c r="R139"/>
  <c r="R138"/>
  <c r="P139"/>
  <c r="P138"/>
  <c r="BK139"/>
  <c r="BK138"/>
  <c r="J138"/>
  <c r="J139"/>
  <c r="BE139"/>
  <c r="J61"/>
  <c r="BI135"/>
  <c r="BH135"/>
  <c r="BG135"/>
  <c r="BF135"/>
  <c r="T135"/>
  <c r="R135"/>
  <c r="P135"/>
  <c r="BK135"/>
  <c r="J135"/>
  <c r="BE135"/>
  <c r="BI133"/>
  <c r="BH133"/>
  <c r="BG133"/>
  <c r="BF133"/>
  <c r="T133"/>
  <c r="R133"/>
  <c r="P133"/>
  <c r="BK133"/>
  <c r="J133"/>
  <c r="BE133"/>
  <c r="BI131"/>
  <c r="BH131"/>
  <c r="BG131"/>
  <c r="BF131"/>
  <c r="T131"/>
  <c r="R131"/>
  <c r="P131"/>
  <c r="BK131"/>
  <c r="J131"/>
  <c r="BE131"/>
  <c r="BI128"/>
  <c r="BH128"/>
  <c r="BG128"/>
  <c r="BF128"/>
  <c r="T128"/>
  <c r="R128"/>
  <c r="P128"/>
  <c r="BK128"/>
  <c r="J128"/>
  <c r="BE128"/>
  <c r="BI125"/>
  <c r="BH125"/>
  <c r="BG125"/>
  <c r="BF125"/>
  <c r="T125"/>
  <c r="R125"/>
  <c r="P125"/>
  <c r="BK125"/>
  <c r="J125"/>
  <c r="BE125"/>
  <c r="BI121"/>
  <c r="BH121"/>
  <c r="BG121"/>
  <c r="BF121"/>
  <c r="T121"/>
  <c r="R121"/>
  <c r="P121"/>
  <c r="BK121"/>
  <c r="J121"/>
  <c r="BE121"/>
  <c r="BI118"/>
  <c r="BH118"/>
  <c r="BG118"/>
  <c r="BF118"/>
  <c r="T118"/>
  <c r="T117"/>
  <c r="R118"/>
  <c r="R117"/>
  <c r="P118"/>
  <c r="P117"/>
  <c r="BK118"/>
  <c r="BK117"/>
  <c r="J117"/>
  <c r="J118"/>
  <c r="BE118"/>
  <c r="J60"/>
  <c r="BI115"/>
  <c r="BH115"/>
  <c r="BG115"/>
  <c r="BF115"/>
  <c r="T115"/>
  <c r="R115"/>
  <c r="P115"/>
  <c r="BK115"/>
  <c r="J115"/>
  <c r="BE115"/>
  <c r="BI112"/>
  <c r="BH112"/>
  <c r="BG112"/>
  <c r="BF112"/>
  <c r="T112"/>
  <c r="R112"/>
  <c r="P112"/>
  <c r="BK112"/>
  <c r="J112"/>
  <c r="BE112"/>
  <c r="BI109"/>
  <c r="BH109"/>
  <c r="BG109"/>
  <c r="BF109"/>
  <c r="T109"/>
  <c r="R109"/>
  <c r="P109"/>
  <c r="BK109"/>
  <c r="J109"/>
  <c r="BE109"/>
  <c r="BI106"/>
  <c r="BH106"/>
  <c r="BG106"/>
  <c r="BF106"/>
  <c r="T106"/>
  <c r="R106"/>
  <c r="P106"/>
  <c r="BK106"/>
  <c r="J106"/>
  <c r="BE106"/>
  <c r="BI104"/>
  <c r="BH104"/>
  <c r="BG104"/>
  <c r="BF104"/>
  <c r="T104"/>
  <c r="T103"/>
  <c r="R104"/>
  <c r="R103"/>
  <c r="P104"/>
  <c r="P103"/>
  <c r="BK104"/>
  <c r="BK103"/>
  <c r="J103"/>
  <c r="J104"/>
  <c r="BE104"/>
  <c r="J59"/>
  <c r="BI100"/>
  <c r="BH100"/>
  <c r="BG100"/>
  <c r="BF100"/>
  <c r="T100"/>
  <c r="R100"/>
  <c r="P100"/>
  <c r="BK100"/>
  <c r="J100"/>
  <c r="BE100"/>
  <c r="BI97"/>
  <c r="BH97"/>
  <c r="BG97"/>
  <c r="BF97"/>
  <c r="T97"/>
  <c r="R97"/>
  <c r="P97"/>
  <c r="BK97"/>
  <c r="J97"/>
  <c r="BE97"/>
  <c r="BI94"/>
  <c r="BH94"/>
  <c r="BG94"/>
  <c r="BF94"/>
  <c r="T94"/>
  <c r="R94"/>
  <c r="P94"/>
  <c r="BK94"/>
  <c r="J94"/>
  <c r="BE94"/>
  <c r="BI91"/>
  <c r="F34"/>
  <c i="1" r="BD53"/>
  <c i="3" r="BH91"/>
  <c r="F33"/>
  <c i="1" r="BC53"/>
  <c i="3" r="BG91"/>
  <c r="F32"/>
  <c i="1" r="BB53"/>
  <c i="3" r="BF91"/>
  <c r="J31"/>
  <c i="1" r="AW53"/>
  <c i="3" r="F31"/>
  <c i="1" r="BA53"/>
  <c i="3" r="T91"/>
  <c r="T90"/>
  <c r="T89"/>
  <c r="T88"/>
  <c r="R91"/>
  <c r="R90"/>
  <c r="R89"/>
  <c r="R88"/>
  <c r="P91"/>
  <c r="P90"/>
  <c r="P89"/>
  <c r="P88"/>
  <c i="1" r="AU53"/>
  <c i="3" r="BK91"/>
  <c r="BK90"/>
  <c r="J90"/>
  <c r="BK89"/>
  <c r="J89"/>
  <c r="BK88"/>
  <c r="J88"/>
  <c r="J56"/>
  <c r="J27"/>
  <c i="1" r="AG53"/>
  <c i="3" r="J91"/>
  <c r="BE91"/>
  <c r="J30"/>
  <c i="1" r="AV53"/>
  <c i="3" r="F30"/>
  <c i="1" r="AZ53"/>
  <c i="3" r="J58"/>
  <c r="J57"/>
  <c r="J84"/>
  <c r="F84"/>
  <c r="F82"/>
  <c r="E80"/>
  <c r="J51"/>
  <c r="F51"/>
  <c r="F49"/>
  <c r="E47"/>
  <c r="J36"/>
  <c r="J18"/>
  <c r="E18"/>
  <c r="F85"/>
  <c r="F52"/>
  <c r="J17"/>
  <c r="J12"/>
  <c r="J82"/>
  <c r="J49"/>
  <c r="E7"/>
  <c r="E78"/>
  <c r="E45"/>
  <c i="1" r="AY52"/>
  <c r="AX52"/>
  <c i="2" r="BI256"/>
  <c r="BH256"/>
  <c r="BG256"/>
  <c r="BF256"/>
  <c r="T256"/>
  <c r="R256"/>
  <c r="P256"/>
  <c r="BK256"/>
  <c r="J256"/>
  <c r="BE256"/>
  <c r="BI254"/>
  <c r="BH254"/>
  <c r="BG254"/>
  <c r="BF254"/>
  <c r="T254"/>
  <c r="T253"/>
  <c r="R254"/>
  <c r="R253"/>
  <c r="P254"/>
  <c r="P253"/>
  <c r="BK254"/>
  <c r="BK253"/>
  <c r="J253"/>
  <c r="J254"/>
  <c r="BE254"/>
  <c r="J64"/>
  <c r="BI251"/>
  <c r="BH251"/>
  <c r="BG251"/>
  <c r="BF251"/>
  <c r="T251"/>
  <c r="T250"/>
  <c r="R251"/>
  <c r="R250"/>
  <c r="P251"/>
  <c r="P250"/>
  <c r="BK251"/>
  <c r="BK250"/>
  <c r="J250"/>
  <c r="J251"/>
  <c r="BE251"/>
  <c r="J63"/>
  <c r="BI246"/>
  <c r="BH246"/>
  <c r="BG246"/>
  <c r="BF246"/>
  <c r="T246"/>
  <c r="R246"/>
  <c r="P246"/>
  <c r="BK246"/>
  <c r="J246"/>
  <c r="BE246"/>
  <c r="BI242"/>
  <c r="BH242"/>
  <c r="BG242"/>
  <c r="BF242"/>
  <c r="T242"/>
  <c r="R242"/>
  <c r="P242"/>
  <c r="BK242"/>
  <c r="J242"/>
  <c r="BE242"/>
  <c r="BI238"/>
  <c r="BH238"/>
  <c r="BG238"/>
  <c r="BF238"/>
  <c r="T238"/>
  <c r="R238"/>
  <c r="P238"/>
  <c r="BK238"/>
  <c r="J238"/>
  <c r="BE238"/>
  <c r="BI233"/>
  <c r="BH233"/>
  <c r="BG233"/>
  <c r="BF233"/>
  <c r="T233"/>
  <c r="R233"/>
  <c r="P233"/>
  <c r="BK233"/>
  <c r="J233"/>
  <c r="BE233"/>
  <c r="BI225"/>
  <c r="BH225"/>
  <c r="BG225"/>
  <c r="BF225"/>
  <c r="T225"/>
  <c r="R225"/>
  <c r="P225"/>
  <c r="BK225"/>
  <c r="J225"/>
  <c r="BE225"/>
  <c r="BI218"/>
  <c r="BH218"/>
  <c r="BG218"/>
  <c r="BF218"/>
  <c r="T218"/>
  <c r="R218"/>
  <c r="P218"/>
  <c r="BK218"/>
  <c r="J218"/>
  <c r="BE218"/>
  <c r="BI212"/>
  <c r="BH212"/>
  <c r="BG212"/>
  <c r="BF212"/>
  <c r="T212"/>
  <c r="R212"/>
  <c r="P212"/>
  <c r="BK212"/>
  <c r="J212"/>
  <c r="BE212"/>
  <c r="BI207"/>
  <c r="BH207"/>
  <c r="BG207"/>
  <c r="BF207"/>
  <c r="T207"/>
  <c r="T206"/>
  <c r="R207"/>
  <c r="R206"/>
  <c r="P207"/>
  <c r="P206"/>
  <c r="BK207"/>
  <c r="BK206"/>
  <c r="J206"/>
  <c r="J207"/>
  <c r="BE207"/>
  <c r="J62"/>
  <c r="BI203"/>
  <c r="BH203"/>
  <c r="BG203"/>
  <c r="BF203"/>
  <c r="T203"/>
  <c r="R203"/>
  <c r="P203"/>
  <c r="BK203"/>
  <c r="J203"/>
  <c r="BE203"/>
  <c r="BI200"/>
  <c r="BH200"/>
  <c r="BG200"/>
  <c r="BF200"/>
  <c r="T200"/>
  <c r="R200"/>
  <c r="P200"/>
  <c r="BK200"/>
  <c r="J200"/>
  <c r="BE200"/>
  <c r="BI197"/>
  <c r="BH197"/>
  <c r="BG197"/>
  <c r="BF197"/>
  <c r="T197"/>
  <c r="R197"/>
  <c r="P197"/>
  <c r="BK197"/>
  <c r="J197"/>
  <c r="BE197"/>
  <c r="BI194"/>
  <c r="BH194"/>
  <c r="BG194"/>
  <c r="BF194"/>
  <c r="T194"/>
  <c r="R194"/>
  <c r="P194"/>
  <c r="BK194"/>
  <c r="J194"/>
  <c r="BE194"/>
  <c r="BI191"/>
  <c r="BH191"/>
  <c r="BG191"/>
  <c r="BF191"/>
  <c r="T191"/>
  <c r="R191"/>
  <c r="P191"/>
  <c r="BK191"/>
  <c r="J191"/>
  <c r="BE191"/>
  <c r="BI188"/>
  <c r="BH188"/>
  <c r="BG188"/>
  <c r="BF188"/>
  <c r="T188"/>
  <c r="R188"/>
  <c r="P188"/>
  <c r="BK188"/>
  <c r="J188"/>
  <c r="BE188"/>
  <c r="BI186"/>
  <c r="BH186"/>
  <c r="BG186"/>
  <c r="BF186"/>
  <c r="T186"/>
  <c r="R186"/>
  <c r="P186"/>
  <c r="BK186"/>
  <c r="J186"/>
  <c r="BE186"/>
  <c r="BI184"/>
  <c r="BH184"/>
  <c r="BG184"/>
  <c r="BF184"/>
  <c r="T184"/>
  <c r="R184"/>
  <c r="P184"/>
  <c r="BK184"/>
  <c r="J184"/>
  <c r="BE184"/>
  <c r="BI180"/>
  <c r="BH180"/>
  <c r="BG180"/>
  <c r="BF180"/>
  <c r="T180"/>
  <c r="R180"/>
  <c r="P180"/>
  <c r="BK180"/>
  <c r="J180"/>
  <c r="BE180"/>
  <c r="BI177"/>
  <c r="BH177"/>
  <c r="BG177"/>
  <c r="BF177"/>
  <c r="T177"/>
  <c r="R177"/>
  <c r="P177"/>
  <c r="BK177"/>
  <c r="J177"/>
  <c r="BE177"/>
  <c r="BI174"/>
  <c r="BH174"/>
  <c r="BG174"/>
  <c r="BF174"/>
  <c r="T174"/>
  <c r="R174"/>
  <c r="P174"/>
  <c r="BK174"/>
  <c r="J174"/>
  <c r="BE174"/>
  <c r="BI172"/>
  <c r="BH172"/>
  <c r="BG172"/>
  <c r="BF172"/>
  <c r="T172"/>
  <c r="R172"/>
  <c r="P172"/>
  <c r="BK172"/>
  <c r="J172"/>
  <c r="BE172"/>
  <c r="BI169"/>
  <c r="BH169"/>
  <c r="BG169"/>
  <c r="BF169"/>
  <c r="T169"/>
  <c r="R169"/>
  <c r="P169"/>
  <c r="BK169"/>
  <c r="J169"/>
  <c r="BE169"/>
  <c r="BI166"/>
  <c r="BH166"/>
  <c r="BG166"/>
  <c r="BF166"/>
  <c r="T166"/>
  <c r="R166"/>
  <c r="P166"/>
  <c r="BK166"/>
  <c r="J166"/>
  <c r="BE166"/>
  <c r="BI164"/>
  <c r="BH164"/>
  <c r="BG164"/>
  <c r="BF164"/>
  <c r="T164"/>
  <c r="R164"/>
  <c r="P164"/>
  <c r="BK164"/>
  <c r="J164"/>
  <c r="BE164"/>
  <c r="BI161"/>
  <c r="BH161"/>
  <c r="BG161"/>
  <c r="BF161"/>
  <c r="T161"/>
  <c r="T160"/>
  <c r="R161"/>
  <c r="R160"/>
  <c r="P161"/>
  <c r="P160"/>
  <c r="BK161"/>
  <c r="BK160"/>
  <c r="J160"/>
  <c r="J161"/>
  <c r="BE161"/>
  <c r="J61"/>
  <c r="BI157"/>
  <c r="BH157"/>
  <c r="BG157"/>
  <c r="BF157"/>
  <c r="T157"/>
  <c r="R157"/>
  <c r="P157"/>
  <c r="BK157"/>
  <c r="J157"/>
  <c r="BE157"/>
  <c r="BI154"/>
  <c r="BH154"/>
  <c r="BG154"/>
  <c r="BF154"/>
  <c r="T154"/>
  <c r="T153"/>
  <c r="R154"/>
  <c r="R153"/>
  <c r="P154"/>
  <c r="P153"/>
  <c r="BK154"/>
  <c r="BK153"/>
  <c r="J153"/>
  <c r="J154"/>
  <c r="BE154"/>
  <c r="J60"/>
  <c r="BI150"/>
  <c r="BH150"/>
  <c r="BG150"/>
  <c r="BF150"/>
  <c r="T150"/>
  <c r="R150"/>
  <c r="P150"/>
  <c r="BK150"/>
  <c r="J150"/>
  <c r="BE150"/>
  <c r="BI147"/>
  <c r="BH147"/>
  <c r="BG147"/>
  <c r="BF147"/>
  <c r="T147"/>
  <c r="R147"/>
  <c r="P147"/>
  <c r="BK147"/>
  <c r="J147"/>
  <c r="BE147"/>
  <c r="BI142"/>
  <c r="BH142"/>
  <c r="BG142"/>
  <c r="BF142"/>
  <c r="T142"/>
  <c r="R142"/>
  <c r="P142"/>
  <c r="BK142"/>
  <c r="J142"/>
  <c r="BE142"/>
  <c r="BI132"/>
  <c r="BH132"/>
  <c r="BG132"/>
  <c r="BF132"/>
  <c r="T132"/>
  <c r="R132"/>
  <c r="P132"/>
  <c r="BK132"/>
  <c r="J132"/>
  <c r="BE132"/>
  <c r="BI129"/>
  <c r="BH129"/>
  <c r="BG129"/>
  <c r="BF129"/>
  <c r="T129"/>
  <c r="R129"/>
  <c r="P129"/>
  <c r="BK129"/>
  <c r="J129"/>
  <c r="BE129"/>
  <c r="BI125"/>
  <c r="BH125"/>
  <c r="BG125"/>
  <c r="BF125"/>
  <c r="T125"/>
  <c r="R125"/>
  <c r="P125"/>
  <c r="BK125"/>
  <c r="J125"/>
  <c r="BE125"/>
  <c r="BI122"/>
  <c r="BH122"/>
  <c r="BG122"/>
  <c r="BF122"/>
  <c r="T122"/>
  <c r="R122"/>
  <c r="P122"/>
  <c r="BK122"/>
  <c r="J122"/>
  <c r="BE122"/>
  <c r="BI120"/>
  <c r="BH120"/>
  <c r="BG120"/>
  <c r="BF120"/>
  <c r="T120"/>
  <c r="T119"/>
  <c r="R120"/>
  <c r="R119"/>
  <c r="P120"/>
  <c r="P119"/>
  <c r="BK120"/>
  <c r="BK119"/>
  <c r="J119"/>
  <c r="J120"/>
  <c r="BE120"/>
  <c r="J59"/>
  <c r="BI116"/>
  <c r="BH116"/>
  <c r="BG116"/>
  <c r="BF116"/>
  <c r="T116"/>
  <c r="R116"/>
  <c r="P116"/>
  <c r="BK116"/>
  <c r="J116"/>
  <c r="BE116"/>
  <c r="BI113"/>
  <c r="BH113"/>
  <c r="BG113"/>
  <c r="BF113"/>
  <c r="T113"/>
  <c r="R113"/>
  <c r="P113"/>
  <c r="BK113"/>
  <c r="J113"/>
  <c r="BE113"/>
  <c r="BI110"/>
  <c r="BH110"/>
  <c r="BG110"/>
  <c r="BF110"/>
  <c r="T110"/>
  <c r="R110"/>
  <c r="P110"/>
  <c r="BK110"/>
  <c r="J110"/>
  <c r="BE110"/>
  <c r="BI107"/>
  <c r="BH107"/>
  <c r="BG107"/>
  <c r="BF107"/>
  <c r="T107"/>
  <c r="R107"/>
  <c r="P107"/>
  <c r="BK107"/>
  <c r="J107"/>
  <c r="BE107"/>
  <c r="BI104"/>
  <c r="BH104"/>
  <c r="BG104"/>
  <c r="BF104"/>
  <c r="T104"/>
  <c r="R104"/>
  <c r="P104"/>
  <c r="BK104"/>
  <c r="J104"/>
  <c r="BE104"/>
  <c r="BI101"/>
  <c r="BH101"/>
  <c r="BG101"/>
  <c r="BF101"/>
  <c r="T101"/>
  <c r="R101"/>
  <c r="P101"/>
  <c r="BK101"/>
  <c r="J101"/>
  <c r="BE101"/>
  <c r="BI98"/>
  <c r="BH98"/>
  <c r="BG98"/>
  <c r="BF98"/>
  <c r="T98"/>
  <c r="R98"/>
  <c r="P98"/>
  <c r="BK98"/>
  <c r="J98"/>
  <c r="BE98"/>
  <c r="BI94"/>
  <c r="BH94"/>
  <c r="BG94"/>
  <c r="BF94"/>
  <c r="T94"/>
  <c r="R94"/>
  <c r="P94"/>
  <c r="BK94"/>
  <c r="J94"/>
  <c r="BE94"/>
  <c r="BI90"/>
  <c r="BH90"/>
  <c r="BG90"/>
  <c r="BF90"/>
  <c r="T90"/>
  <c r="R90"/>
  <c r="P90"/>
  <c r="BK90"/>
  <c r="J90"/>
  <c r="BE90"/>
  <c r="BI87"/>
  <c r="F34"/>
  <c i="1" r="BD52"/>
  <c i="2" r="BH87"/>
  <c r="F33"/>
  <c i="1" r="BC52"/>
  <c i="2" r="BG87"/>
  <c r="F32"/>
  <c i="1" r="BB52"/>
  <c i="2" r="BF87"/>
  <c r="J31"/>
  <c i="1" r="AW52"/>
  <c i="2" r="F31"/>
  <c i="1" r="BA52"/>
  <c i="2" r="T87"/>
  <c r="T86"/>
  <c r="T85"/>
  <c r="T84"/>
  <c r="R87"/>
  <c r="R86"/>
  <c r="R85"/>
  <c r="R84"/>
  <c r="P87"/>
  <c r="P86"/>
  <c r="P85"/>
  <c r="P84"/>
  <c i="1" r="AU52"/>
  <c i="2" r="BK87"/>
  <c r="BK86"/>
  <c r="J86"/>
  <c r="BK85"/>
  <c r="J85"/>
  <c r="BK84"/>
  <c r="J84"/>
  <c r="J56"/>
  <c r="J27"/>
  <c i="1" r="AG52"/>
  <c i="2" r="J87"/>
  <c r="BE87"/>
  <c r="J30"/>
  <c i="1" r="AV52"/>
  <c i="2" r="F30"/>
  <c i="1" r="AZ52"/>
  <c i="2" r="J58"/>
  <c r="J57"/>
  <c r="J80"/>
  <c r="F80"/>
  <c r="F78"/>
  <c r="E76"/>
  <c r="J51"/>
  <c r="F51"/>
  <c r="F49"/>
  <c r="E47"/>
  <c r="J36"/>
  <c r="J18"/>
  <c r="E18"/>
  <c r="F81"/>
  <c r="F52"/>
  <c r="J17"/>
  <c r="J12"/>
  <c r="J78"/>
  <c r="J49"/>
  <c r="E7"/>
  <c r="E74"/>
  <c r="E45"/>
  <c i="1" r="BD51"/>
  <c r="W30"/>
  <c r="BC51"/>
  <c r="W29"/>
  <c r="BB51"/>
  <c r="W28"/>
  <c r="BA51"/>
  <c r="W27"/>
  <c r="AZ51"/>
  <c r="W26"/>
  <c r="AY51"/>
  <c r="AX51"/>
  <c r="AW51"/>
  <c r="AK27"/>
  <c r="AV51"/>
  <c r="AK26"/>
  <c r="AU51"/>
  <c r="AT51"/>
  <c r="AS51"/>
  <c r="AG51"/>
  <c r="AK23"/>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<sst xmlns="http://schemas.openxmlformats.org/spreadsheetml/2006/main">
  <si>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</si>
  <si>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</si>
  <si>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</si>
  <si>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</si>
  <si>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</si>
  <si>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</si>
  <si>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</si>
  <si>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{eb661c73-8e51-4008-ae5b-ddc5350614d0}</t>
  </si>
  <si>
    <t>0,01</t>
  </si>
  <si>
    <t>21</t>
  </si>
  <si>
    <t>15</t>
  </si>
  <si>
    <t>REKAPITULACE STAVBY</t>
  </si>
  <si>
    <t xml:space="preserve">v ---  níže se nacházejí doplnkové a pomocné údaje k sestavám  --- v</t>
  </si>
  <si>
    <t>Návod na vyplnění</t>
  </si>
  <si>
    <t>0,001</t>
  </si>
  <si>
    <t>Kód:</t>
  </si>
  <si>
    <t>167-17-02,07,10</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</si>
  <si>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</si>
  <si>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</si>
  <si>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WILSONOVA - chodník před Státní operou</t>
  </si>
  <si>
    <t>KSO:</t>
  </si>
  <si>
    <t/>
  </si>
  <si>
    <t>CC-CZ:</t>
  </si>
  <si>
    <t>Místo:</t>
  </si>
  <si>
    <t>MČ Praha 1, k.ú. Vinohrady</t>
  </si>
  <si>
    <t>Datum:</t>
  </si>
  <si>
    <t>20. 7. 2018</t>
  </si>
  <si>
    <t>Zadavatel:</t>
  </si>
  <si>
    <t>IČ:</t>
  </si>
  <si>
    <t>03447286</t>
  </si>
  <si>
    <t>Technická správa komunikací hl. m. Prahy, a.s.</t>
  </si>
  <si>
    <t>DIČ:</t>
  </si>
  <si>
    <t>CZ03447286</t>
  </si>
  <si>
    <t>Uchazeč:</t>
  </si>
  <si>
    <t>Vyplň údaj</t>
  </si>
  <si>
    <t>Projektant:</t>
  </si>
  <si>
    <t>48592722</t>
  </si>
  <si>
    <t>DIPRO, spol. s r.o.</t>
  </si>
  <si>
    <t>CZ48592722</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</si>
  <si>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</si>
  <si>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</si>
  <si>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</si>
  <si>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</si>
  <si>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</si>
  <si>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</si>
  <si>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</si>
  <si>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</si>
  <si>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</si>
  <si>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</si>
  <si>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</si>
  <si>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</si>
  <si>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</si>
  <si>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</si>
  <si>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</si>
  <si>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</si>
  <si>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</si>
  <si>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</si>
  <si>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</si>
  <si>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</si>
  <si>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</si>
  <si>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</si>
  <si>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</si>
  <si>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</si>
  <si>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</si>
  <si>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</si>
  <si>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</si>
  <si>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</si>
  <si>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</si>
  <si>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</si>
  <si>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</si>
  <si>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</si>
  <si>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</si>
  <si>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</si>
  <si>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</si>
  <si>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</si>
  <si>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</si>
  <si>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</si>
  <si>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</si>
  <si>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</si>
  <si>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</si>
  <si>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</si>
  <si>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101</t>
  </si>
  <si>
    <t>Oprava chodníku</t>
  </si>
  <si>
    <t>STA</t>
  </si>
  <si>
    <t>1</t>
  </si>
  <si>
    <t>{e312f8ec-2ba2-4657-94c5-f36b33e06c0f}</t>
  </si>
  <si>
    <t>2</t>
  </si>
  <si>
    <t>SO 102</t>
  </si>
  <si>
    <t>Výměna obkladů vstupu do podchodu</t>
  </si>
  <si>
    <t>{3af53e3d-0423-4726-b005-c6de8a30ce9f}</t>
  </si>
  <si>
    <t>VRN</t>
  </si>
  <si>
    <t>Vedlejší rozpočtové náklady</t>
  </si>
  <si>
    <t>{5a004ad4-b14c-4306-8469-d9ee722f4aa7}</t>
  </si>
  <si>
    <t>1) Krycí list soupisu</t>
  </si>
  <si>
    <t>2) Rekapitulace</t>
  </si>
  <si>
    <t>3) Soupis prací</t>
  </si>
  <si>
    <t>Zpět na list:</t>
  </si>
  <si>
    <t>Rekapitulace stavby</t>
  </si>
  <si>
    <t>KRYCÍ LIST SOUPISU</t>
  </si>
  <si>
    <t>Objekt:</t>
  </si>
  <si>
    <t>SO 101 - Oprava chodníku</t>
  </si>
  <si>
    <t>REKAPITULACE ČLENĚNÍ SOUPISU PRACÍ</t>
  </si>
  <si>
    <t>Kód dílu - Popis</t>
  </si>
  <si>
    <t>Cena celkem [CZK]</t>
  </si>
  <si>
    <t>Náklady soupisu celkem</t>
  </si>
  <si>
    <t>-1</t>
  </si>
  <si>
    <t>HSV - Práce a dodávky HSV</t>
  </si>
  <si>
    <t xml:space="preserve">    1 - Zemní práce</t>
  </si>
  <si>
    <t xml:space="preserve">    5 - Komunikace pozemní</t>
  </si>
  <si>
    <t xml:space="preserve">    8 - Trubní vedení</t>
  </si>
  <si>
    <t xml:space="preserve">    9 - Ostatní konstrukce a práce, bourání</t>
  </si>
  <si>
    <t xml:space="preserve">    997 - Přesun sutě</t>
  </si>
  <si>
    <t xml:space="preserve">    998 - Přesun hmot</t>
  </si>
  <si>
    <t>HZS - Hodinové zúčtovací sazby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</si>
  <si>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</si>
  <si>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</si>
  <si>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</si>
  <si>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</si>
  <si>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</si>
  <si>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</si>
  <si>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</si>
  <si>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</si>
  <si>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</si>
  <si>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</si>
  <si>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</si>
  <si>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</si>
  <si>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</si>
  <si>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</si>
  <si>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</si>
  <si>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</si>
  <si>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</si>
  <si>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</si>
  <si>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</si>
  <si>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113107042</t>
  </si>
  <si>
    <t>Odstranění podkladu živičných tl 100 mm při překopech ručně</t>
  </si>
  <si>
    <t>m2</t>
  </si>
  <si>
    <t>CS ÚRS 2018 02</t>
  </si>
  <si>
    <t>4</t>
  </si>
  <si>
    <t>830107444</t>
  </si>
  <si>
    <t>PP</t>
  </si>
  <si>
    <t>Odstranění podkladů nebo krytů při překopech inženýrských sítí s přemístěním hmot na skládku ve vzdálenosti do 3 m nebo s naložením na dopravní prostředek ručně živičných, o tl. vrstvy přes 50 do 100 mm</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</si>
  <si>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</si>
  <si>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 jsou určeny pouze pro případy havárií a přeložek._x000d_
3. Ceny nelze použít v rámci výstavby nových inženýrských sítí._x000d_
4. Ceny_x000d_
a) –7011 až –7013, -7411 až -7413 a -7511 až -7513 lze použít i pro odstranění podkladů nebo krytů ze štěrkopísku, škváry, strusky nebo z mechanicky zpevněných zemin,_x000d_
b) –7021 až 7025, -7421 až -7425 a -7521 až -7525 lze použít i pro odstranění podkladů nebo krytů ze zemin stabilizovaných vápnem,_x000d_
c) –7030 až -7034, -7430 až -7434 a -7530 až -7534 lze použít i pro odstranění dlažeb uložených do betonového lože a dlažeb z mozaiky uložených do cementové malty nebo podkladu ze zemin stabilizovaných cementem._x000d_
5. Ceny lze použít i pro odstranění podkladů nebo krytů opatřených živičnými postřiky nebo nátěry._x000d_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zanedbává._x000d_
7. Přemístění vybouraného materiálu na vzdálenost přes 3 m se oceňuje cenami souborů cen 997 22-1 Vodorovná doprava suti._x000d_
8. Cenypro odstranění živičných podkladů nebo krytů -704 ., -744 . a -754 . nelze použít pro odstranění podkladu nebo krytu frézováním._x000d_
</t>
  </si>
  <si>
    <t>113107125</t>
  </si>
  <si>
    <t>Odstranění podkladu z kameniva drceného tl 500 mm ručně</t>
  </si>
  <si>
    <t>642124070</t>
  </si>
  <si>
    <t>Odstranění podkladů nebo krytů ručně s přemístěním hmot na skládku na vzdálenost do 3 m nebo s naložením na dopravní prostředek z kameniva hrubého drceného, o tl. vrstvy přes 400 do 500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</si>
  <si>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</si>
  <si>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VV</t>
  </si>
  <si>
    <t>(300+224)</t>
  </si>
  <si>
    <t>3</t>
  </si>
  <si>
    <t>113107132</t>
  </si>
  <si>
    <t>Odstranění podkladu z betonu prostého tl 300 mm ručně</t>
  </si>
  <si>
    <t>303676077</t>
  </si>
  <si>
    <t>Odstranění podkladů nebo krytů ručně s přemístěním hmot na skládku na vzdálenost do 3 m nebo s naložením na dopravní prostředek z betonu prostého, o tl. vrstvy přes 150 do 300 mm</t>
  </si>
  <si>
    <t>113201112</t>
  </si>
  <si>
    <t>Vytrhání obrub silničních ležatých</t>
  </si>
  <si>
    <t>m</t>
  </si>
  <si>
    <t>985747450</t>
  </si>
  <si>
    <t>Vytrhání obrub s vybouráním lože, s přemístěním hmot na skládku na vzdálenost do 3 m nebo s naložením na dopravní prostředek silničních ležatých</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</si>
  <si>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</si>
  <si>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5</t>
  </si>
  <si>
    <t>119003131</t>
  </si>
  <si>
    <t>Výstražná páska pro zabezpečení výkopu zřízení</t>
  </si>
  <si>
    <t>-1996417744</t>
  </si>
  <si>
    <t>Pomocné konstrukce při zabezpečení výkopu svislé výstražná páska zřízení</t>
  </si>
  <si>
    <t xml:space="preserve">Poznámka k souboru cen:_x000d_
1. V ceně zřízení -2121, -2131, -2411, -3211, -3212, -3213, -3215, -3217, -3121, -3223, -3227 jsou započteny i náklady na opotřebení._x000d_
2. V ceně zřízení mobilního oplocení -3211, -3213, -3217, -3223, -3227 je zahrnuto i opotřebení betonové patky, vzpěry, spojky._x000d_
3. Položku -2411 lze použít pouze pro šířku výkopu do 1,0 m._x000d_
4. V položce -3131 jsou započteny i náklady na dřevěný sloupek._x000d_
5. U položek -2311, -4111, -4121 je uvažováno se 100% opotřebením. Bezpečný vlez nebo výlez se zpravidla umisťuje po 20 m délky výkopu._x000d_
6. Položky tohoto souboru cen jsou určeny k ocenění pomocných konstrukcí sloužících k zabezpečení výkopů (BOZP) na veřejných prostranstvích (v obcích, na komunikacích apod.). Položky nelze užít k ocenění zařízení staveniště, pokud se toto oceňuje pomocí VRN._x000d_
</t>
  </si>
  <si>
    <t>6</t>
  </si>
  <si>
    <t>119003132</t>
  </si>
  <si>
    <t>Výstražná páska pro zabezpečení výkopu odstranění</t>
  </si>
  <si>
    <t>-945428972</t>
  </si>
  <si>
    <t>Pomocné konstrukce při zabezpečení výkopu svislé výstražná páska odstranění</t>
  </si>
  <si>
    <t>7</t>
  </si>
  <si>
    <t>119003215</t>
  </si>
  <si>
    <t xml:space="preserve">Trubková mobilní plotová zábrana výšky do 1,5 m  pro zabezpečení výkopu zřízení</t>
  </si>
  <si>
    <t>1241870855</t>
  </si>
  <si>
    <t>Pomocné konstrukce při zabezpečení výkopu svislé ocelové mobilní oplocení, výšky do 1,5 m panely ze svařovaných trubek zřízení</t>
  </si>
  <si>
    <t>8</t>
  </si>
  <si>
    <t>119003216</t>
  </si>
  <si>
    <t xml:space="preserve">Trubková mobilní plotová zábrana výšky do 1,5 m  pro zabezpečení výkopu odstranění</t>
  </si>
  <si>
    <t>-2104281054</t>
  </si>
  <si>
    <t>Pomocné konstrukce při zabezpečení výkopu svislé ocelové mobilní oplocení, výšky do 1,5 m panely ze svařovaných trubek odstranění</t>
  </si>
  <si>
    <t>9</t>
  </si>
  <si>
    <t>181951102</t>
  </si>
  <si>
    <t>Úprava pláně v hornině tř. 1 až 4 se zhutněním</t>
  </si>
  <si>
    <t>1494336596</t>
  </si>
  <si>
    <t>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</si>
  <si>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</si>
  <si>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10</t>
  </si>
  <si>
    <t>451579877</t>
  </si>
  <si>
    <t>Příplatek ZKD 10 mm tl nad 100 mm u podkladu nebo lože pod dlažbu ze štěrkopísku</t>
  </si>
  <si>
    <t>-1295975494</t>
  </si>
  <si>
    <t>Podklad nebo lože pod dlažbu (přídlažbu) Příplatek k cenám za každých dalších i započatých 10 mm tloušťky podkladu nebo lože přes 100 mm ze štěrkopísku</t>
  </si>
  <si>
    <t xml:space="preserve">Poznámka k souboru cen:_x000d_
1. Ceny lze použít i pro podklad nebo lože pod dlažby silničních příkopů a kuželů._x000d_
2. Ceny nelze použít pro:_x000d_
a) lože rigolů dlážděných, které je započteno v cenách souborů cen 597 . 6- . 1 Rigol dlážděný, 597 17- . 1 Rigol krajnicový s kamennou obrubou a 597 16-1111 Rigol dlážděný z lomového kamene,_x000d_
b) podklad nebo lože pod dlažby (přídlažby) související s vodotečí, které se oceňují cenami části A 01 katalogu 832-1 Hráze a úpravy na tocích - úpravy toků a kanálů._x000d_
3. V cenách -7777 Podklad z prohozené zeminy, -9777 Příplatek za dalších 10 mm tloušťky z prohozené zeminy, -9779 Příplatek za sklon přes 1:5 z prohozené zeminy jsou započteny i náklady na prohození zeminy._x000d_
4. V cenách nejsou započteny náklady na:_x000d_
a) opatření zeminy a její přemístění k místu zabudování, které se oceňují podle ustanovení čl. 3111 Všeobecných podmínek části A 01 tohoto katalogu,_x000d_
b) úpravu pláně, která se oceňuje u silnic cenami části A 01, u dálnic cenami části A 02 katalogu 800-1 Zemní práce,_x000d_
c) odklizení odpadu po prohození zeminy, které se oceňuje cenami části A 01 katalogu 800-1 Zemní práce,_x000d_
d) svahování, které se oceňuje cenami části A 01 katalogu 800-1 Zemní práce._x000d_
</t>
  </si>
  <si>
    <t>Komunikace pozemní</t>
  </si>
  <si>
    <t>11</t>
  </si>
  <si>
    <t>564871111</t>
  </si>
  <si>
    <t>Podklad ze štěrkodrtě ŠD tl 250 mm</t>
  </si>
  <si>
    <t>2015775182</t>
  </si>
  <si>
    <t>Podklad ze štěrkodrti ŠD s rozprostřením a zhutněním, po zhutnění tl. 250 mm</t>
  </si>
  <si>
    <t>12</t>
  </si>
  <si>
    <t>564962113</t>
  </si>
  <si>
    <t>Podklad z mechanicky zpevněného kameniva MZK tl 220 mm</t>
  </si>
  <si>
    <t>2012753937</t>
  </si>
  <si>
    <t>Podklad z mechanicky zpevněného kameniva MZK (minerální beton) s rozprostřením a s hutněním, po zhutnění tl. 220 mm</t>
  </si>
  <si>
    <t xml:space="preserve">Poznámka k souboru cen:_x000d_
1. ČSN 73 6126-1 připouští pro MZK max. tl. 300 mm._x000d_
2. V cenách nejsou započteny náklady na:_x000d_
a) ochranu povrchu podkladu filtračním postřikem, který se oceňuje cenami souboru cen 573 11-11,_x000d_
b) spojovací postřik před pokládkou asfaltových směsí, který se oceňuje cenami souboru cen 573 2.-11._x000d_
</t>
  </si>
  <si>
    <t>13</t>
  </si>
  <si>
    <t>578143133</t>
  </si>
  <si>
    <t>Litý asfalt MA 11 (LAS) tl 40 mm š do 3 m z modifikovaného asfaltu</t>
  </si>
  <si>
    <t>-1274291007</t>
  </si>
  <si>
    <t>Litý asfalt MA 11 (LAS) s rozprostřením z modifikovaného asfaltu v pruhu šířky do 3 m tl. 40 mm</t>
  </si>
  <si>
    <t xml:space="preserve">Poznámka k souboru cen:_x000d_
1. V cenách jsou započteny i náklady na napojení pracovních spár._x000d_
2. V cenách nejsou započteny náklady na příp. projektem předepsané:_x000d_
a) vložky z lepenky, které se oceňují cenami souboru cen 919 7.- Vložka pod litý asfalt,_x000d_
b) zdrsňovací posypy, které se oceňují cenami souboru cen 578 90- Zdrsňovací posyp litého asfaltu,_x000d_
c) posypy drobným kamenivem, které se oceňují cenami souboru cen 572 40- Posyp živičného podkladu nebo krytu části C 01 tohoto katalogu._x000d_
</t>
  </si>
  <si>
    <t>37*2 'Přepočtené koeficientem množství</t>
  </si>
  <si>
    <t>14</t>
  </si>
  <si>
    <t>59141211R</t>
  </si>
  <si>
    <t>Kladení dlažby z mozaiky - kamenných desek dvou a vícebarevné komunikací pro pěší lože z kameniva</t>
  </si>
  <si>
    <t>-1351147942</t>
  </si>
  <si>
    <t>Kladení dlažby z mozaiky komunikací pro pěší s vyplněním spár, s dvojím beraněním a se smetením přebytečného materiálu na vzdálenost do 3 m dvoubarevné a vícebarevné, s ložem tl. do 40 mm z kameniva</t>
  </si>
  <si>
    <t xml:space="preserve">Poznámka k souboru cen:_x000d_
1. V cenách jsou započteny i náklady na dodání hmot pro lože a na dodání téhož materiálu pro výplň spár a zhotovení šablon, popř. rámů._x000d_
2. V cenách nejsou započteny náklady na dodání mozaiky, které se oceňuje ve specifikaci; ztratné lze dohodnout ve výši 2 %._x000d_
3. Část lože přesahující tloušťku 40 mm se oceňuje cenami souboru cen 451 ..-9 Příplatek za každých dalších 10 mm tloušťky podkladu nebo lože._x000d_
</t>
  </si>
  <si>
    <t>M</t>
  </si>
  <si>
    <t>58381160</t>
  </si>
  <si>
    <t>kamenné desky žula tl.100mm</t>
  </si>
  <si>
    <t>849991615</t>
  </si>
  <si>
    <t>P</t>
  </si>
  <si>
    <t>Poznámka k položce:
kamenné desky z Kozárovické žuly tl. 100 mm, povrchová úprava lícní strany tryskaním, výrobce: Průmysl kamene a.s. - cena bude upravena dle ceníku dané firmy
- odhadní cena</t>
  </si>
  <si>
    <t>" žula-tryskaná rozměr 1000x810x100mm" 24</t>
  </si>
  <si>
    <t>" žula-tryskaná rozměr 1010x780x100mm" 22</t>
  </si>
  <si>
    <t>" žula-tryskaná rozměr 560x810x100mm" 14</t>
  </si>
  <si>
    <t>" žula-tryskaná rozměr 610x780x100mm" 13</t>
  </si>
  <si>
    <t>" žula-tryskaná rozměr 1000x780x100mm" 231</t>
  </si>
  <si>
    <t>" žula-tryskaná rozměr 560x780x100mm" 133</t>
  </si>
  <si>
    <t>437*1,05 'Přepočtené koeficientem množství</t>
  </si>
  <si>
    <t>16</t>
  </si>
  <si>
    <t>58381170</t>
  </si>
  <si>
    <t>kamenné desky syenit tl. 100mm</t>
  </si>
  <si>
    <t>1459752159</t>
  </si>
  <si>
    <t>Poznámka k položce:
kamenné desky ze Šluknovského syenitu tl. 100 mm, povrchová úprava lícní strany tryskáním, výrobce: Kamenoprůmyslové závody Šluknov s.r.o. - cena bude upravena dle ceníku firmy
- odhadní cena</t>
  </si>
  <si>
    <t>" žula-tryskaná rozměr 770x160x100mm" 93</t>
  </si>
  <si>
    <t>93*1,05 'Přepočtené koeficientem množství</t>
  </si>
  <si>
    <t>17</t>
  </si>
  <si>
    <t>599632111</t>
  </si>
  <si>
    <t>Vyplnění spár dlažby z kamene polymercementovou maltou se zatřením</t>
  </si>
  <si>
    <t>1722894274</t>
  </si>
  <si>
    <t>Vyplnění spár dlažby z kamene v jakémkoliv sklonu plochy a jakékoliv tloušťky polymercementovou maltou se zatřením</t>
  </si>
  <si>
    <t xml:space="preserve">Poznámka k souboru cen:_x000d_
1. Ceny lze použít i pro vyplnění spár dlažby (přídlažby) silničních příkopů a kuželů._x000d_
</t>
  </si>
  <si>
    <t>18</t>
  </si>
  <si>
    <t>59963211R</t>
  </si>
  <si>
    <t>Vyplnění spár dlažby z kamene polymercementovou maltou se zatřením. Příplatek k ceně za použití dvou různých barev.</t>
  </si>
  <si>
    <t>293310521</t>
  </si>
  <si>
    <t>Vyplnění spár dlažby z kamene v jakémkoliv sklonu plochy a jakékoliv tloušťky polymercementovou maltou se zatřením. Příplatek k ceně za použití dvou různých barev.</t>
  </si>
  <si>
    <t>Trubní vedení</t>
  </si>
  <si>
    <t>19</t>
  </si>
  <si>
    <t>899331111</t>
  </si>
  <si>
    <t>Výšková úprava uličního vstupu nebo vpusti do 200 mm zvýšením poklopu</t>
  </si>
  <si>
    <t>kus</t>
  </si>
  <si>
    <t>-216781969</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</si>
  <si>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</si>
  <si>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20</t>
  </si>
  <si>
    <t>899431111</t>
  </si>
  <si>
    <t>Výšková úprava uličního vstupu nebo vpusti do 200 mm zvýšením krycího hrnce, šoupěte nebo hydrantu</t>
  </si>
  <si>
    <t>603549410</t>
  </si>
  <si>
    <t>Výšková úprava uličního vstupu nebo vpusti do 200 mm zvýšením krycího hrnce, šoupěte nebo hydrantu bez úpravy armatur</t>
  </si>
  <si>
    <t>Ostatní konstrukce a práce, bourání</t>
  </si>
  <si>
    <t>912111113</t>
  </si>
  <si>
    <t xml:space="preserve">Montáž přenosné zábrany parkovací sloupku v do 800 mm </t>
  </si>
  <si>
    <t>558007139</t>
  </si>
  <si>
    <t xml:space="preserve">Montáž přenosné zábrany parkovací tvaru sloupku do výšky 800 mm </t>
  </si>
  <si>
    <t xml:space="preserve">Poznámka k souboru cen:_x000d_
1. V cenách jsou započteny i náklady na:_x000d_
a) montáž sloupku včetně upevňovacího materiálu,_x000d_
b) vykopání jamky a zabetonování u cen -1111, -1112,_x000d_
c) upevňovací patky včetně betonu a upevňovacího materiálu u ceny -1112._x000d_
2. V cenách nejsou započteny náklady na dodání zábrany, tyto se oceňují ve specifikaci._x000d_
</t>
  </si>
  <si>
    <t>22</t>
  </si>
  <si>
    <t>31686154</t>
  </si>
  <si>
    <t>přenosný protiparkovací sloupek (litinový)</t>
  </si>
  <si>
    <t>-1984391916</t>
  </si>
  <si>
    <t>23</t>
  </si>
  <si>
    <t>914111111</t>
  </si>
  <si>
    <t>Montáž svislé dopravní značky do velikosti 1 m2 objímkami na sloupek nebo konzolu</t>
  </si>
  <si>
    <t>-2119379775</t>
  </si>
  <si>
    <t>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</si>
  <si>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sloup)._x000d_
2. V cenách nejsou započteny náklady na:_x000d_
a) dodání značek, tyto se oceňují ve specifikaci,_x000d_
b) na montáž a dodávku ocelových nosných konstrukcí – sloupků, konzol, tyto se oceňují cenami souboru cen 914 51 Montáž sloupku a 914 53 Montáž konzol a nástavců,_x000d_
c) nátěry, tyto se oceňují jako práce PSV příslušnými cenami katalogu 800-783 Nátěry,_x000d_
d) naložení a odklizení výkopku, tyto se oceňují cenami části A 01 katalogu 800-1 Zemní práce._x000d_
3. Ceny nelze použít pro osazení a montáž svislých dopravních značek:_x000d_
a) světelných, tyto se oceňují cenami katalogu 800-741 Elektroinstalace - silnoproud,_x000d_
b) upevněných na lanech nebo speciálních konstrukcích nesoucích více značek, tyto se oceňují individuálně._x000d_
</t>
  </si>
  <si>
    <t>24</t>
  </si>
  <si>
    <t>914511112</t>
  </si>
  <si>
    <t>Montáž sloupku dopravních značek délky do 3,5 m s betonovým základem a patkou</t>
  </si>
  <si>
    <t>1299642408</t>
  </si>
  <si>
    <t>Montáž sloupku dopravních značek délky do 3,5 m do hliníkové patky</t>
  </si>
  <si>
    <t xml:space="preserve">Poznámka k souboru cen:_x000d_
1. V cenách jsou započteny i náklady na:_x000d_
a) vykopání jamek s odhozem výkopku na vzdálenost do 3 m,_x000d_
b) osazení sloupku včetně montáže a dodávky plastového víčka,_x000d_
2. V cenách -1111 jsou započteny i náklady na betonový základ._x000d_
3. V cenách -1112 jsou započteny i náklady na hliníkovou patku s betonovým základem._x000d_
4. V cenách nejsou započteny náklady na:_x000d_
a) dodání sloupku, tyto se oceňují ve specifikaci_x000d_
b) naložení a odklizení výkopku, tyto se oceňují cenami části A01 katalogu 800-1 Zemní práce._x000d_
</t>
  </si>
  <si>
    <t>25</t>
  </si>
  <si>
    <t>40445230</t>
  </si>
  <si>
    <t>sloupek Zn pro dopravní značku D 70mm v 3,5m</t>
  </si>
  <si>
    <t>-1072234464</t>
  </si>
  <si>
    <t>26</t>
  </si>
  <si>
    <t>915211111</t>
  </si>
  <si>
    <t>Vodorovné dopravní značení dělící čáry souvislé š 125 mm bílý plast</t>
  </si>
  <si>
    <t>-1793396705</t>
  </si>
  <si>
    <t>Vodorovné dopravní značení stříkaným plastem dělící čára šířky 125 mm souvislá bílá základní</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</si>
  <si>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</si>
  <si>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27</t>
  </si>
  <si>
    <t>915611111</t>
  </si>
  <si>
    <t>Předznačení vodorovného liniového značení</t>
  </si>
  <si>
    <t>-217790185</t>
  </si>
  <si>
    <t>Předznačení pro vodorovné značení stříkané barvou nebo prováděné z nátěrových hmot liniové dělicí čáry, vodicí proužky</t>
  </si>
  <si>
    <t xml:space="preserve">Poznámka k souboru cen:_x000d_
1. Množství měrných jednotek se určuje:_x000d_
a) pro cenu -1111 v m délky dělicí čáry nebo vodícího proužku (včetně mezer),_x000d_
b) pro cenu -1112 v m2 natírané nebo stříkané plochy._x000d_
</t>
  </si>
  <si>
    <t>28</t>
  </si>
  <si>
    <t>916241213</t>
  </si>
  <si>
    <t>Osazení obrubníku kamenného stojatého s boční opěrou do lože z betonu prostého</t>
  </si>
  <si>
    <t>-791253382</t>
  </si>
  <si>
    <t>Osazení obrubníku kamenného se zřízením lože, s vyplněním a zatřením spár cementovou maltou stojatého s boční opěrou z betonu prostého, do lože z betonu prostého</t>
  </si>
  <si>
    <t xml:space="preserve">Poznámka k souboru cen:_x000d_
1. Ceny -1211, -1212 a -1213 lze použít i pro osazení krajníků z kamene._x000d_
2.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 opěry._x000d_
3. Část lože z betonu prostého přesahující tl. 100 mm se oceňuje cenou 916 99-1121 Lože pod obrubníky, krajníky nebo obruby z dlažebních kostek._x000d_
4. V cenách nejsou započteny náklady na dodání obrubníků nebo krajníků, tyto se oceňují ve specifikaci._x000d_
</t>
  </si>
  <si>
    <t>70+6,35+22</t>
  </si>
  <si>
    <t>29</t>
  </si>
  <si>
    <t>58380004</t>
  </si>
  <si>
    <t>obrubník kamenný přímý, žula, 25x20</t>
  </si>
  <si>
    <t>753722505</t>
  </si>
  <si>
    <t>30</t>
  </si>
  <si>
    <t>58380434</t>
  </si>
  <si>
    <t>obrubník kamenný obloukový , žula, r=3÷5 m 25x20</t>
  </si>
  <si>
    <t>640826802</t>
  </si>
  <si>
    <t>31</t>
  </si>
  <si>
    <t>916991121</t>
  </si>
  <si>
    <t>Lože pod obrubníky, krajníky nebo obruby z dlažebních kostek z betonu prostého</t>
  </si>
  <si>
    <t>m3</t>
  </si>
  <si>
    <t>797271649</t>
  </si>
  <si>
    <t>Lože pod obrubníky, krajníky nebo obruby z dlažebních kostek z betonu prostého tř. C 16/20</t>
  </si>
  <si>
    <t>37*0,17</t>
  </si>
  <si>
    <t>32</t>
  </si>
  <si>
    <t>919732221</t>
  </si>
  <si>
    <t>Styčná spára napojení nového živičného povrchu na stávající za tepla š 15 mm hl 25 mm bez prořezání</t>
  </si>
  <si>
    <t>-1285831233</t>
  </si>
  <si>
    <t>Styčná pracovní spára při napojení nového živičného povrchu na stávající se zalitím za tepla modifikovanou asfaltovou hmotou s posypem vápenným hydrátem šířky do 15 mm, hloubky do 25 mm bez prořezání spáry</t>
  </si>
  <si>
    <t xml:space="preserve">Poznámka k souboru cen:_x000d_
1. V cenách jsou započteny i náklady na vyčištění spár, na impregnaci a zalití spár včetně dodání hmot._x000d_
</t>
  </si>
  <si>
    <t>33</t>
  </si>
  <si>
    <t>919735112</t>
  </si>
  <si>
    <t>Řezání stávajícího živičného krytu hl do 100 mm</t>
  </si>
  <si>
    <t>909551905</t>
  </si>
  <si>
    <t>Řezání stávajícího živičného krytu nebo podkladu hloubky přes 50 do 100 mm</t>
  </si>
  <si>
    <t xml:space="preserve">Poznámka k souboru cen:_x000d_
1. V cenách jsou započteny i náklady na spotřebu vody._x000d_
</t>
  </si>
  <si>
    <t>34</t>
  </si>
  <si>
    <t>966006132</t>
  </si>
  <si>
    <t>Odstranění značek dopravních nebo orientačních se sloupky s betonovými patkami</t>
  </si>
  <si>
    <t>1216419982</t>
  </si>
  <si>
    <t>Odstranění dopravních nebo orientačních značek se sloupkem s uložením hmot na vzdálenost do 20 m nebo s naložením na dopravní prostředek, se zásypem jam a jeho zhutněním s betonovou patkou</t>
  </si>
  <si>
    <t xml:space="preserve">Poznámka k souboru cen:_x000d_
1. Ceny jsou určeny pro odstranění značek z jakéhokoliv materiálu._x000d_
2. V cenách -6131 a -6132 nejsou započteny náklady na demontáž tabulí (značek) od sloupků, tyto se oceňují cenou 966 00-6211 Odstranění svislých dopravních značek._x000d_
3. Přemístění vybouraných značek na vzdálenost přes 20 m se oceňuje cenami souboru cen 997 22-1 Vodorovná doprava vybouraných hmot._x000d_
</t>
  </si>
  <si>
    <t>35</t>
  </si>
  <si>
    <t>966006211</t>
  </si>
  <si>
    <t>Odstranění svislých dopravních značek ze sloupů, sloupků nebo konzol</t>
  </si>
  <si>
    <t>588907132</t>
  </si>
  <si>
    <t>Odstranění (demontáž) svislých dopravních značek s odklizením materiálu na skládku na vzdálenost do 20 m nebo s naložením na dopravní prostředek ze sloupů, sloupků nebo konzol</t>
  </si>
  <si>
    <t xml:space="preserve">Poznámka k souboru cen:_x000d_
1. Přemístění demontovaných značek na vzdálenost přes 20 m se oceňuje cenami souborů cen 997 22-1 Vodorovná doprava vybouraných hmot._x000d_
</t>
  </si>
  <si>
    <t>36</t>
  </si>
  <si>
    <t>979024443</t>
  </si>
  <si>
    <t>Očištění vybouraných obrubníků a krajníků silničních</t>
  </si>
  <si>
    <t>-890432305</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</si>
  <si>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</si>
  <si>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 xml:space="preserve">Poznámka k souboru cen:_x000d_
1. Ceny 05-4441 a 05-4442 jsou určeny jen pro očištění vybouraných dlaždic, desek nebo tvarovek uložených do lože ze sypkého materiálu bez pojiva._x000d_
2. Přemístění vybouraných obrubníků, krajníků, desek nebo dílců na vzdálenost přes 10 m se oceňuje cenami souboru cen 997 22-1 Vodorovná doprava vybouraných hmot._x000d_
</t>
  </si>
  <si>
    <t>997</t>
  </si>
  <si>
    <t>Přesun sutě</t>
  </si>
  <si>
    <t>37</t>
  </si>
  <si>
    <t>997221551</t>
  </si>
  <si>
    <t>Vodorovná doprava suti ze sypkých materiálů do 1 km</t>
  </si>
  <si>
    <t>t</t>
  </si>
  <si>
    <t>-1013487783</t>
  </si>
  <si>
    <t>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</si>
  <si>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</si>
  <si>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(300+224)*(0,625+0,75)</t>
  </si>
  <si>
    <t>37*0,256</t>
  </si>
  <si>
    <t>38</t>
  </si>
  <si>
    <t>997221559</t>
  </si>
  <si>
    <t>Příplatek ZKD 1 km u vodorovné dopravy suti ze sypkých materiálů</t>
  </si>
  <si>
    <t>-1365066129</t>
  </si>
  <si>
    <t>Vodorovná doprava suti bez naložení, ale se složením a s hrubým urovnáním Příplatek k ceně za každý další i započatý 1 km přes 1 km</t>
  </si>
  <si>
    <t>729,972*18 'Přepočtené koeficientem množství</t>
  </si>
  <si>
    <t>39</t>
  </si>
  <si>
    <t>997221571</t>
  </si>
  <si>
    <t>Vodorovná doprava vybouraných hmot do 1 km</t>
  </si>
  <si>
    <t>1157893101</t>
  </si>
  <si>
    <t>Vodorovná doprava vybouraných hmot bez naložení, ale se složením a s hrubým urovnáním na vzdálenost do 1 km</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</si>
  <si>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</si>
  <si>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"odvoz obrubníků do skladu investora"</t>
  </si>
  <si>
    <t>97*0,29</t>
  </si>
  <si>
    <t>"odvoz SDZ a zpětné dopravení k osazení"</t>
  </si>
  <si>
    <t>8*0,004*2</t>
  </si>
  <si>
    <t>40</t>
  </si>
  <si>
    <t>997221579</t>
  </si>
  <si>
    <t>Příplatek ZKD 1 km u vodorovné dopravy vybouraných hmot</t>
  </si>
  <si>
    <t>-1263109852</t>
  </si>
  <si>
    <t>Vodorovná doprava vybouraných hmot bez naložení, ale se složením a s hrubým urovnáním na vzdálenost Příplatek k ceně za každý další i započatý 1 km přes 1 km</t>
  </si>
  <si>
    <t>28,194*18 'Přepočtené koeficientem množství</t>
  </si>
  <si>
    <t>41</t>
  </si>
  <si>
    <t>997221611</t>
  </si>
  <si>
    <t>Nakládání suti na dopravní prostředky pro vodorovnou dopravu</t>
  </si>
  <si>
    <t>588861126</t>
  </si>
  <si>
    <t>Nakládání na dopravní prostředky pro vodorovnou dopravu suti</t>
  </si>
  <si>
    <t xml:space="preserve">Poznámka k souboru cen:_x000d_
1. Ceny lze použít i pro překládání při lomené dopravě._x000d_
2. Ceny nelze použít při dopravě po železnici, po vodě nebo neobvyklými dopravními prostředky._x000d_
</t>
  </si>
  <si>
    <t>42</t>
  </si>
  <si>
    <t>997221815</t>
  </si>
  <si>
    <t>Poplatek za uložení na skládce (skládkovné) stavebního odpadu betonového kód odpadu 170 101</t>
  </si>
  <si>
    <t>-1464764290</t>
  </si>
  <si>
    <t>Poplatek za uložení stavebního odpadu na skládce (skládkovné) z prostého betonu zatříděného do Katalogu odpadů pod kódem 170 101</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</si>
  <si>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</si>
  <si>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(300+224)*0,625</t>
  </si>
  <si>
    <t>43</t>
  </si>
  <si>
    <t>997221845</t>
  </si>
  <si>
    <t>Poplatek za uložení na skládce (skládkovné) odpadu asfaltového bez dehtu kód odpadu 170 302</t>
  </si>
  <si>
    <t>-1248715214</t>
  </si>
  <si>
    <t>Poplatek za uložení stavebního odpadu na skládce (skládkovné) asfaltového bez obsahu dehtu zatříděného do Katalogu odpadů pod kódem 170 302</t>
  </si>
  <si>
    <t>44</t>
  </si>
  <si>
    <t>997221855</t>
  </si>
  <si>
    <t>Poplatek za uložení na skládce (skládkovné) zeminy a kameniva kód odpadu 170 504</t>
  </si>
  <si>
    <t>649563848</t>
  </si>
  <si>
    <t>Poplatek za uložení stavebního odpadu na skládce (skládkovné) zeminy a kameniva zatříděného do Katalogu odpadů pod kódem 170 504</t>
  </si>
  <si>
    <t>(300+224)*(0,75)</t>
  </si>
  <si>
    <t>998</t>
  </si>
  <si>
    <t>Přesun hmot</t>
  </si>
  <si>
    <t>45</t>
  </si>
  <si>
    <t>998223011</t>
  </si>
  <si>
    <t>Přesun hmot pro pozemní komunikace s krytem dlážděným</t>
  </si>
  <si>
    <t>194694599</t>
  </si>
  <si>
    <t>Přesun hmot pro pozemní komunikace s krytem dlážděným dopravní vzdálenost do 200 m jakékoliv délky objektu</t>
  </si>
  <si>
    <t>HZS</t>
  </si>
  <si>
    <t>Hodinové zúčtovací sazby</t>
  </si>
  <si>
    <t>46</t>
  </si>
  <si>
    <t>HZS4132</t>
  </si>
  <si>
    <t>Hodinová zúčtovací sazba jeřábník specialista - včetně sazby stroje</t>
  </si>
  <si>
    <t>hod</t>
  </si>
  <si>
    <t>512</t>
  </si>
  <si>
    <t>-1020501757</t>
  </si>
  <si>
    <t>Hodinové zúčtovací sazby ostatních profesí obsluha stavebních strojů a zařízení jeřábník specialista - včetně hodinové sazby stroje</t>
  </si>
  <si>
    <t>47</t>
  </si>
  <si>
    <t>HZS4142</t>
  </si>
  <si>
    <t>Hodinová zúčtovací sazba vazač břemen odborný</t>
  </si>
  <si>
    <t>-795940128</t>
  </si>
  <si>
    <t>Hodinové zúčtovací sazby ostatních profesí obsluha stavebních strojů a zařízení vazač břemen odborný</t>
  </si>
  <si>
    <t>300*2 'Přepočtené koeficientem množství</t>
  </si>
  <si>
    <t>SO 102 - Výměna obkladů vstupu do podchodu</t>
  </si>
  <si>
    <t xml:space="preserve">    6 - Úpravy povrchů, podlahy a osazování výplní</t>
  </si>
  <si>
    <t>PSV - Práce a dodávky PSV</t>
  </si>
  <si>
    <t xml:space="preserve">    711 - Izolace proti vodě, vlhkosti a plynům</t>
  </si>
  <si>
    <t xml:space="preserve">    781 - Dokončovací práce - obklady</t>
  </si>
  <si>
    <t xml:space="preserve">    782 - Dokončovací práce - obklady z kamene</t>
  </si>
  <si>
    <t xml:space="preserve">    783 - Dokončovací práce - nátěry</t>
  </si>
  <si>
    <t xml:space="preserve">    784 - Dokončovací práce - malby a tapety</t>
  </si>
  <si>
    <t>578787311</t>
  </si>
  <si>
    <t>-2112198531</t>
  </si>
  <si>
    <t>119003223</t>
  </si>
  <si>
    <t>Mobilní plotová zábrana s profilovaným plechem výšky do 2,2 m pro zabezpečení výkopu zřízení</t>
  </si>
  <si>
    <t>596239144</t>
  </si>
  <si>
    <t>Pomocné konstrukce při zabezpečení výkopu svislé ocelové mobilní oplocení, výšky do 2,2 m panely vyplněné profilovaným plechem zřízení</t>
  </si>
  <si>
    <t>119003224</t>
  </si>
  <si>
    <t>Mobilní plotová zábrana s profilovaným plechem výšky do 2,2 m pro zabezpečení výkopu odstranění</t>
  </si>
  <si>
    <t>1990256542</t>
  </si>
  <si>
    <t>Pomocné konstrukce při zabezpečení výkopu svislé ocelové mobilní oplocení, výšky do 2,2 m panely vyplněné profilovaným plechem odstranění</t>
  </si>
  <si>
    <t>Úpravy povrchů, podlahy a osazování výplní</t>
  </si>
  <si>
    <t>621321131</t>
  </si>
  <si>
    <t>Potažení vnějších pohledů vápenocementovým aktivovaným štukem tloušťky do 3 mm</t>
  </si>
  <si>
    <t>-528075104</t>
  </si>
  <si>
    <t>Potažení vnějších ploch štukem vápenocementovým, tloušťky do 3 mm podhledů</t>
  </si>
  <si>
    <t>622142001</t>
  </si>
  <si>
    <t>Potažení vnějších stěn sklovláknitým pletivem vtlačeným do tenkovrstvé hmoty</t>
  </si>
  <si>
    <t>1285714267</t>
  </si>
  <si>
    <t>Potažení vnějších ploch pletivem v ploše nebo pruzích, na plném podkladu sklovláknitým vtlačením do tmelu stěn</t>
  </si>
  <si>
    <t xml:space="preserve">Poznámka k souboru cen:_x000d_
1. V cenách -2001 jsou započteny i náklady na tmel._x000d_
</t>
  </si>
  <si>
    <t>624631222</t>
  </si>
  <si>
    <t>Tmelení silikonovým tmelem spár prefabrikovaných dílců š do 20 mm včetně penetrace</t>
  </si>
  <si>
    <t>-2013631868</t>
  </si>
  <si>
    <t>Úprava vnějších spár obvodového pláště z prefabrikovaných dílců tmelení spáry včetně penetračního nátěru tmelem silikonovým, šířky spáry přes 15 do 20 mm</t>
  </si>
  <si>
    <t xml:space="preserve">Poznámka k souboru cen:_x000d_
1. V cenách tmelení spáry jsou započteny i náklady na očištění podkladu, ochranu okolí hrany spáry papírovou páskou a na penetrační nátěr._x000d_
2. V cenách těsnění spáry jsou započteny i náklady na vyplnění spáry PUR pěnou a vložení pásky do silikonového tmelu._x000d_
</t>
  </si>
  <si>
    <t>624631411</t>
  </si>
  <si>
    <t>Vyplnění spár prefabrikovaných dílců těsnicím provazcem z polyetylénu tl do 20 mm</t>
  </si>
  <si>
    <t>604409238</t>
  </si>
  <si>
    <t>Úprava vnějších spár obvodového pláště z prefabrikovaných dílců vyplnění spáry těsnicím provazcem z pěnového polyetylénu, šířky do 20 mm</t>
  </si>
  <si>
    <t>629995101</t>
  </si>
  <si>
    <t>Očištění vnějších ploch tlakovou vodou</t>
  </si>
  <si>
    <t>-2066543906</t>
  </si>
  <si>
    <t>Očištění vnějších ploch tlakovou vodou omytím</t>
  </si>
  <si>
    <t>949111121</t>
  </si>
  <si>
    <t>Montáž lešení lehkého kozového trubkového ve schodišti v do 1,5 m</t>
  </si>
  <si>
    <t>sada</t>
  </si>
  <si>
    <t>239887891</t>
  </si>
  <si>
    <t>Montáž lešení lehkého kozového trubkového ve schodišti o výšce lešeňové podlahy do 1,5 m</t>
  </si>
  <si>
    <t xml:space="preserve">Poznámka k souboru cen:_x000d_
1. Množství měrných jednotek se určuje v počtu sad lešení (2 kozy a dřevěná podlaha)._x000d_
2. V cenách nájmu jsou započteny i náklady na manipulaci s lešením._x000d_
</t>
  </si>
  <si>
    <t>949111221</t>
  </si>
  <si>
    <t>Příplatek k lešení lehkému kozovému trubkovému ve schodišti v do 1,5 m za první a ZKD den použití</t>
  </si>
  <si>
    <t>-260389486</t>
  </si>
  <si>
    <t>Montáž lešení lehkého kozového trubkového Příplatek za první a každý další den použití lešení k ceně -1121</t>
  </si>
  <si>
    <t>5*20 'Přepočtené koeficientem množství</t>
  </si>
  <si>
    <t>949111821</t>
  </si>
  <si>
    <t>Demontáž lešení lehkého kozového trubkového ve schodišti v do 1,5 m</t>
  </si>
  <si>
    <t>217438196</t>
  </si>
  <si>
    <t>Demontáž lešení lehkého kozového trubkového ve schodišti o výšce lešeňové podlahy do 1,5 m</t>
  </si>
  <si>
    <t xml:space="preserve">Poznámka k souboru cen:_x000d_
1. Množství měrných jednotek se určuje v počtu sad lešení (2 kozy a dřevěná podlaha)._x000d_
</t>
  </si>
  <si>
    <t>953942851</t>
  </si>
  <si>
    <t>Osazování schodišťového zábradlí do otvorů ve stupních nebo balkonové desce na MC</t>
  </si>
  <si>
    <t>568462631</t>
  </si>
  <si>
    <t>Osazování drobných kovových předmětů se zalitím maltou cementovou, do vysekaných kapes nebo připravených otvorů zábradlí ve stupních kamenných, železobetonových nebo v balkónové desce</t>
  </si>
  <si>
    <t xml:space="preserve">Poznámka k souboru cen:_x000d_
1. V cenách nejsou započteny náklady na dodávku kovových předmětů; tyto se oceňují ve specifikaci. Ztratné se nestanoví._x000d_
2. Cenu -2841 lze použít pro osazení rámu pod pružinový (roštový) ocelový základ např. domovních praček, odstředivek, ždímaček, motorových zařízení, ventilátorů apod._x000d_
3. Cena -2851 je určena pro zednické osazení zábradlí ze samostatných dílů nevyžadující samostatnou montáž._x000d_
4. Ceny platí za každé zalití._x000d_
</t>
  </si>
  <si>
    <t>55340000</t>
  </si>
  <si>
    <t>kovová madla o průřezu 60x145 mm v odstínu RAL 7021 (vypalovaná prášková barva)</t>
  </si>
  <si>
    <t>1373523801</t>
  </si>
  <si>
    <t>976081111</t>
  </si>
  <si>
    <t>Vybourání pozedního madla zazděného</t>
  </si>
  <si>
    <t>2131506739</t>
  </si>
  <si>
    <t>Vybourání drobných zámečnických a jiných konstrukcí pozedního madla zazděného ve zdivu</t>
  </si>
  <si>
    <t>978059641</t>
  </si>
  <si>
    <t>Odsekání a odebrání obkladů stěn z vnějších obkládaček plochy přes 1 m2</t>
  </si>
  <si>
    <t>-632860194</t>
  </si>
  <si>
    <t>Odsekání obkladů stěn včetně otlučení podkladní omítky až na zdivo z obkládaček vnějších, z jakýchkoliv materiálů, plochy přes 1 m2</t>
  </si>
  <si>
    <t xml:space="preserve">Poznámka k souboru cen:_x000d_
1. Odsekání soklíků se oceňuje cenami souboru cen 965 08._x000d_
</t>
  </si>
  <si>
    <t>997013501</t>
  </si>
  <si>
    <t>Odvoz suti a vybouraných hmot na skládku nebo meziskládku do 1 km se složením</t>
  </si>
  <si>
    <t>1026726276</t>
  </si>
  <si>
    <t>Odvoz suti a vybouraných hmot na skládku nebo meziskládku se složením, na vzdálenost do 1 km</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</si>
  <si>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</si>
  <si>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997013509</t>
  </si>
  <si>
    <t>Příplatek k odvozu suti a vybouraných hmot na skládku ZKD 1 km přes 1 km</t>
  </si>
  <si>
    <t>25567950</t>
  </si>
  <si>
    <t>Odvoz suti a vybouraných hmot na skládku nebo meziskládku se složením, na vzdálenost Příplatek k ceně za každý další i započatý 1 km přes 1 km</t>
  </si>
  <si>
    <t>8,136*18 'Přepočtené koeficientem množství</t>
  </si>
  <si>
    <t>997013831</t>
  </si>
  <si>
    <t>Poplatek za uložení na skládce (skládkovné) stavebního odpadu směsného kód odpadu 170 904</t>
  </si>
  <si>
    <t>2131126262</t>
  </si>
  <si>
    <t>Poplatek za uložení stavebního odpadu na skládce (skládkovné) směsného stavebního a demoličního zatříděného do Katalogu odpadů pod kódem 170 904</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</si>
  <si>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</si>
  <si>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998018001</t>
  </si>
  <si>
    <t>Přesun hmot ruční pro budovy v do 6 m</t>
  </si>
  <si>
    <t>-1156347704</t>
  </si>
  <si>
    <t>Přesun hmot pro budovy občanské výstavby, bydlení, výrobu a služby ruční - bez užití mechanizace vodorovná dopravní vzdálenost do 100 m pro budovy s jakoukoliv nosnou konstrukcí výšky do 6 m</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</si>
  <si>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</si>
  <si>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</si>
  <si>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</si>
  <si>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</si>
  <si>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</si>
  <si>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711113127</t>
  </si>
  <si>
    <t>Izolace proti vlhkosti svislá za studena těsnicí stěrkou jednosložkovou na bázi cementu</t>
  </si>
  <si>
    <t>-499204869</t>
  </si>
  <si>
    <t>Izolace proti zemní vlhkosti natěradly a tmely za studena na ploše svislé S těsnicí stěrkou jednosložkovu na bázi cementu</t>
  </si>
  <si>
    <t>998711201</t>
  </si>
  <si>
    <t>Přesun hmot procentní pro izolace proti vodě, vlhkosti a plynům v objektech v do 6 m</t>
  </si>
  <si>
    <t>%</t>
  </si>
  <si>
    <t>1675418078</t>
  </si>
  <si>
    <t>Přesun hmot pro izolace proti vodě, vlhkosti a plynům stanovený procentní sazbou (%) z ceny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</si>
  <si>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</si>
  <si>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781</t>
  </si>
  <si>
    <t>Dokončovací práce - obklady</t>
  </si>
  <si>
    <t>781771119</t>
  </si>
  <si>
    <t>Montáž obkladů vnějších z dlaždic keramických do 50 ks/m2 kladených do malty</t>
  </si>
  <si>
    <t>-1182277914</t>
  </si>
  <si>
    <t>Montáž obkladů vnějších stěn z dlaždic keramických kladených do malty režných nebo glazovaných hladkých přes 45 do 50 ks/m2</t>
  </si>
  <si>
    <t>27+8+23+23</t>
  </si>
  <si>
    <t>59761431</t>
  </si>
  <si>
    <t xml:space="preserve">dlaždice keramické slinuté glazované mrazuvzdorné pro extrémní mechanické namáhání  50 ks/m2 - hladký povrch</t>
  </si>
  <si>
    <t>-1847240881</t>
  </si>
  <si>
    <t>"keramický glazovaný obklad mrazuvzdorný na zakázku vyrobený (20x10x1cm)- hladký povrch" 27</t>
  </si>
  <si>
    <t>27*1,1 'Přepočtené koeficientem množství</t>
  </si>
  <si>
    <t>59761435</t>
  </si>
  <si>
    <t xml:space="preserve">dlaždice keramické slinuté glazované mrazuvzdorné pro extrémní mechanické namáhání  50 ks/m2 - povrch s jedním vroubkem</t>
  </si>
  <si>
    <t>-128981484</t>
  </si>
  <si>
    <t>"Keramický glazovaný obklad mrazuvzdorný na zakázku vyrobený (20x10x1cm) - povrch s jedním vroubkem" 8</t>
  </si>
  <si>
    <t>59761436</t>
  </si>
  <si>
    <t xml:space="preserve">dlaždice keramické slinuté glazované mrazuvzdorné pro extrémní mechanické namáhání  50 ks/m2 - povrch s třemi vroubky</t>
  </si>
  <si>
    <t>-827603525</t>
  </si>
  <si>
    <t>"keramický glazovaný obklad mrazuvzdorný na zakázku vyrobený (20x10x1cm) - povrch s třemi vroubky" 23</t>
  </si>
  <si>
    <t>59761437</t>
  </si>
  <si>
    <t xml:space="preserve">dlaždice keramické slinuté glazované mrazuvzdorné pro extrémní mechanické namáhání  50 ks/m2 - povrch celý vroubkovaný</t>
  </si>
  <si>
    <t>-1170924839</t>
  </si>
  <si>
    <t>"Keramický glazovaný obklad mrazuvzdorný na zakázku vyrobený (20x10x1cm) - povrch celý vroubkovaný" 23</t>
  </si>
  <si>
    <t>781779194</t>
  </si>
  <si>
    <t>Příplatek k montáži obkladů vnějších z dlaždic keramických za nerovný povrch</t>
  </si>
  <si>
    <t>483637039</t>
  </si>
  <si>
    <t>Montáž obkladů vnějších stěn z dlaždic keramických Příplatek k cenám za vyrovnání nerovného povrchu</t>
  </si>
  <si>
    <t>781779195</t>
  </si>
  <si>
    <t>Příplatek k montáži obkladů vnějších z dlaždic keramických za spárování bílým cementem</t>
  </si>
  <si>
    <t>922458556</t>
  </si>
  <si>
    <t>Montáž obkladů vnějších stěn z dlaždic keramických Příplatek k cenám za spárování cement bílý</t>
  </si>
  <si>
    <t>998781181</t>
  </si>
  <si>
    <t>Příplatek k přesunu hmot tonážní 781 prováděný bez použití mechanizace</t>
  </si>
  <si>
    <t>-1594318458</t>
  </si>
  <si>
    <t>Přesun hmot pro obklady keramické stanovený z hmotnosti přesunovaného materiálu Příplatek k cenám za přesun prováděný bez použití mechanizace pro jakoukoliv výšku objektu</t>
  </si>
  <si>
    <t>998781201</t>
  </si>
  <si>
    <t>Přesun hmot procentní pro obklady keramické v objektech v do 6 m</t>
  </si>
  <si>
    <t>-651760977</t>
  </si>
  <si>
    <t>Přesun hmot pro obklady keramické stanovený procentní sazbou (%) z ceny vodorovná dopravní vzdálenost do 50 m v objektech výšky do 6 m</t>
  </si>
  <si>
    <t>782</t>
  </si>
  <si>
    <t>Dokončovací práce - obklady z kamene</t>
  </si>
  <si>
    <t>782132112</t>
  </si>
  <si>
    <t>Montáž obkladu stěn z pravoúhlých desek z tvrdého kamene do lepidla tl do 30 mm</t>
  </si>
  <si>
    <t>359383848</t>
  </si>
  <si>
    <t>Montáž obkladů stěn z tvrdých kamenů kladených do lepidla z nejvýše dvou rozdílných druhů pravoúhlých desek ve skladbě se pravidelně opakujících tl. přes 25 do 30 mm</t>
  </si>
  <si>
    <t>58382165</t>
  </si>
  <si>
    <t xml:space="preserve">deska obkladová žula tryskaná tl 3cm </t>
  </si>
  <si>
    <t>-132016763</t>
  </si>
  <si>
    <t>Poznámka k položce:
kozárovická žula tryskaná</t>
  </si>
  <si>
    <t>"žula-tryskaná s profrezovanou okapničkou 1020x320x30mm" 10</t>
  </si>
  <si>
    <t>10*1,05 'Přepočtené koeficientem množství</t>
  </si>
  <si>
    <t>782191131</t>
  </si>
  <si>
    <t>Příplatek k montáži obkladu stěn z kamene za nerovný povrch</t>
  </si>
  <si>
    <t>-877917078</t>
  </si>
  <si>
    <t>Příplatek k cenám obkladů stěn z kamene za vyrovnání nerovného povrchu</t>
  </si>
  <si>
    <t>782991111</t>
  </si>
  <si>
    <t>Penetrace podkladu obkladu z kamene</t>
  </si>
  <si>
    <t>1422702693</t>
  </si>
  <si>
    <t>Obklady z kamene - ostatní práce penetrace podkladu</t>
  </si>
  <si>
    <t xml:space="preserve">Poznámka k souboru cen:_x000d_
1. V ceně -1411 jsou započteny náklady na vysátí obkladů a setření vlhkým hadrem._x000d_
2. V ceně -1431 jsou započteny i náklady na dodání vosku._x000d_
</t>
  </si>
  <si>
    <t>782991115</t>
  </si>
  <si>
    <t>Spárování kamenných obkladů silikonem</t>
  </si>
  <si>
    <t>428986156</t>
  </si>
  <si>
    <t>Obklady z kamene - ostatní práce spárování silikonem</t>
  </si>
  <si>
    <t>19*0,32</t>
  </si>
  <si>
    <t>782991421</t>
  </si>
  <si>
    <t>Základní čištění nových kamenných obkladů včetně jednovrstvého impregnačního nátěru</t>
  </si>
  <si>
    <t>1853529448</t>
  </si>
  <si>
    <t>Obklady z kamene - ostatní práce impregnační nátěr včetně základního čištění jednovrstvý</t>
  </si>
  <si>
    <t>998782181</t>
  </si>
  <si>
    <t>Příplatek k přesunu hmot tonážní 782 prováděný bez použití mechanizace</t>
  </si>
  <si>
    <t>-807084051</t>
  </si>
  <si>
    <t>Přesun hmot pro obklady kamenné stanovený z hmotnosti přesunovaného materiálu Příplatek k ceně za přesun prováděný bez použití mechanizace pro jakoukoliv výšku objektu</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</si>
  <si>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</si>
  <si>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998782201</t>
  </si>
  <si>
    <t>Přesun hmot procentní pro obklady kamenné v objektech v do 6 m</t>
  </si>
  <si>
    <t>-321894288</t>
  </si>
  <si>
    <t>Přesun hmot pro obklady kamenné stanovený procentní sazbou (%) z ceny vodorovná dopravní vzdálenost do 50 m v objektech výšky do 6 m</t>
  </si>
  <si>
    <t>783</t>
  </si>
  <si>
    <t>Dokončovací práce - nátěry</t>
  </si>
  <si>
    <t>783846543</t>
  </si>
  <si>
    <t>Antigraffiti nátěr trvalý do 100 cyklů odstranění graffiti hrubých povrchů</t>
  </si>
  <si>
    <t>99485317</t>
  </si>
  <si>
    <t>Antigraffiti preventivní nátěr omítek hrubých betonových povrchů nebo omítek hrubých, rýhovaných tenkovrstvých nebo škrábaných (břízolitových) trvalý pro opakované odstraňování graffiti v počtu do 100 cyklů</t>
  </si>
  <si>
    <t>784</t>
  </si>
  <si>
    <t>Dokončovací práce - malby a tapety</t>
  </si>
  <si>
    <t>784321037</t>
  </si>
  <si>
    <t>Dvojnásobné silikátové bílé malby na schodišti o výšce podlaží do 3,80 m</t>
  </si>
  <si>
    <t>1192405235</t>
  </si>
  <si>
    <t>Malby silikátové dvojnásobné, bílé na schodišti o výšce podlaží do 3,80 m</t>
  </si>
  <si>
    <t>VRN - Vedlejší rozpočtové náklady</t>
  </si>
  <si>
    <t xml:space="preserve">    VRN1 - Průzkumné, geodetické a projektové práce</t>
  </si>
  <si>
    <t xml:space="preserve">    VRN3 - Zařízení staveniště</t>
  </si>
  <si>
    <t xml:space="preserve">    VRN6 - Územní vlivy</t>
  </si>
  <si>
    <t xml:space="preserve">    VRN7 - Provozní vlivy</t>
  </si>
  <si>
    <t>VRN1</t>
  </si>
  <si>
    <t>Průzkumné, geodetické a projektové práce</t>
  </si>
  <si>
    <t>012103000</t>
  </si>
  <si>
    <t>Geodetické práce před výstavbou</t>
  </si>
  <si>
    <t>Kč</t>
  </si>
  <si>
    <t>1024</t>
  </si>
  <si>
    <t>1289726157</t>
  </si>
  <si>
    <t>Geodetické práce před výstavbou, vytýčení sítí</t>
  </si>
  <si>
    <t>012203000</t>
  </si>
  <si>
    <t>Geodetické práce při provádění stavby</t>
  </si>
  <si>
    <t>-1812408732</t>
  </si>
  <si>
    <t>012303000</t>
  </si>
  <si>
    <t>Geodetické práce po výstavbě</t>
  </si>
  <si>
    <t>215095557</t>
  </si>
  <si>
    <t>013203000</t>
  </si>
  <si>
    <t>Dokumentace stavby bez rozlišení - pasportizace keramického obkladu podchodu</t>
  </si>
  <si>
    <t>185666795</t>
  </si>
  <si>
    <t>013244000</t>
  </si>
  <si>
    <t>Dokumentace pro provádění stavby</t>
  </si>
  <si>
    <t>Kš</t>
  </si>
  <si>
    <t>-1849334953</t>
  </si>
  <si>
    <t>013254000</t>
  </si>
  <si>
    <t>Dokumentace skutečného provedení stavby</t>
  </si>
  <si>
    <t>-1936385991</t>
  </si>
  <si>
    <t>013294000</t>
  </si>
  <si>
    <t>Ostatní dokumentace - výrobní, dílenská spárořezu kamenných desek</t>
  </si>
  <si>
    <t>977458413</t>
  </si>
  <si>
    <t>VRN3</t>
  </si>
  <si>
    <t>Zařízení staveniště</t>
  </si>
  <si>
    <t>032002000</t>
  </si>
  <si>
    <t>Vybavení staveniště</t>
  </si>
  <si>
    <t>1912446390</t>
  </si>
  <si>
    <t>032803000</t>
  </si>
  <si>
    <t>Ostatní vybavení staveniště - zabezpečení stožáru VO</t>
  </si>
  <si>
    <t>719730453</t>
  </si>
  <si>
    <t>032903000</t>
  </si>
  <si>
    <t>Náklady na provoz a údržbu vybavení staveniště</t>
  </si>
  <si>
    <t>2014601184</t>
  </si>
  <si>
    <t>033002000</t>
  </si>
  <si>
    <t>Připojení staveniště na inženýrské sítě</t>
  </si>
  <si>
    <t>-742070332</t>
  </si>
  <si>
    <t>034002000</t>
  </si>
  <si>
    <t>Zabezpečení staveniště</t>
  </si>
  <si>
    <t>2107303893</t>
  </si>
  <si>
    <t>034303000</t>
  </si>
  <si>
    <t>Dopravní značení na staveništi</t>
  </si>
  <si>
    <t>-344637018</t>
  </si>
  <si>
    <t>034303001</t>
  </si>
  <si>
    <t>Vypracování, projednání a zajištění DIR</t>
  </si>
  <si>
    <t>-2080167746</t>
  </si>
  <si>
    <t>039002000</t>
  </si>
  <si>
    <t>Zrušení zařízení staveniště</t>
  </si>
  <si>
    <t>-1397301403</t>
  </si>
  <si>
    <t>VRN6</t>
  </si>
  <si>
    <t>Územní vlivy</t>
  </si>
  <si>
    <t>060001000</t>
  </si>
  <si>
    <t>-1924053646</t>
  </si>
  <si>
    <t>VRN7</t>
  </si>
  <si>
    <t>Provozní vlivy</t>
  </si>
  <si>
    <t>070001000</t>
  </si>
  <si>
    <t>-1528111729</t>
  </si>
  <si>
    <t>075503000</t>
  </si>
  <si>
    <t>Ochranná pásma památková</t>
  </si>
  <si>
    <t>-2136552775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</si>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</sst>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5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lignment horizontal="center" vertical="center"/>
      <protection locked="0"/>
    </xf>
    <xf numFmtId="0" fontId="11" fillId="2" borderId="0" xfId="0" applyFont="1" applyFill="1" applyAlignment="1" applyProtection="1">
      <alignment horizontal="left" vertical="center"/>
    </xf>
    <xf numFmtId="0" fontId="12"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45" fillId="2" borderId="0" xfId="1" applyFill="1"/>
    <xf numFmtId="0" fontId="0" fillId="2" borderId="0" xfId="0" applyFill="1"/>
    <xf numFmtId="0" fontId="11" fillId="2"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19"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19" fillId="0" borderId="0" xfId="0" applyFont="1" applyAlignment="1">
      <alignment horizontal="left" vertical="center"/>
    </xf>
    <xf numFmtId="0" fontId="18"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4" fontId="20"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19"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2" borderId="0" xfId="0" applyFont="1" applyFill="1" applyAlignment="1">
      <alignment vertical="center"/>
    </xf>
    <xf numFmtId="0" fontId="13" fillId="2" borderId="0" xfId="0" applyFont="1" applyFill="1" applyAlignment="1">
      <alignment horizontal="left" vertical="center"/>
    </xf>
    <xf numFmtId="0" fontId="30" fillId="2" borderId="0" xfId="1" applyFont="1" applyFill="1" applyAlignment="1">
      <alignment vertical="center"/>
    </xf>
    <xf numFmtId="0" fontId="12"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8"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8" fillId="0" borderId="0" xfId="0" applyFont="1" applyAlignment="1" applyProtection="1">
      <alignment horizontal="left" vertical="center" wrapText="1"/>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wrapText="1"/>
    </xf>
    <xf numFmtId="0" fontId="0" fillId="0" borderId="18" xfId="0" applyFont="1" applyBorder="1" applyAlignment="1" applyProtection="1">
      <alignment vertical="center"/>
    </xf>
    <xf numFmtId="0" fontId="36"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167" fontId="0" fillId="3" borderId="28" xfId="0" applyNumberFormat="1" applyFont="1" applyFill="1" applyBorder="1" applyAlignment="1" applyProtection="1">
      <alignment vertical="center"/>
      <protection locked="0"/>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7.14" customWidth="1"/>
    <col min="2" max="2" width="1.43" customWidth="1"/>
    <col min="3" max="3" width="3.57" customWidth="1"/>
    <col min="4" max="4" width="2.29" customWidth="1"/>
    <col min="5" max="5" width="2.29" customWidth="1"/>
    <col min="6" max="6" width="2.29" customWidth="1"/>
    <col min="7" max="7" width="2.29" customWidth="1"/>
    <col min="8" max="8" width="2.29" customWidth="1"/>
    <col min="9" max="9" width="2.29" customWidth="1"/>
    <col min="10" max="10" width="2.29" customWidth="1"/>
    <col min="11" max="11" width="2.29" customWidth="1"/>
    <col min="12" max="12" width="2.29" customWidth="1"/>
    <col min="13" max="13" width="2.29" customWidth="1"/>
    <col min="14" max="14" width="2.29" customWidth="1"/>
    <col min="15" max="15" width="2.29" customWidth="1"/>
    <col min="16" max="16" width="2.29" customWidth="1"/>
    <col min="17" max="17" width="2.29" customWidth="1"/>
    <col min="18" max="18" width="2.29" customWidth="1"/>
    <col min="19" max="19" width="2.29" customWidth="1"/>
    <col min="20" max="20" width="2.29" customWidth="1"/>
    <col min="21" max="21" width="2.29" customWidth="1"/>
    <col min="22" max="22" width="2.29" customWidth="1"/>
    <col min="23" max="23" width="2.29" customWidth="1"/>
    <col min="24" max="24" width="2.29" customWidth="1"/>
    <col min="25" max="25" width="2.29" customWidth="1"/>
    <col min="26" max="26" width="2.29" customWidth="1"/>
    <col min="27" max="27" width="2.29" customWidth="1"/>
    <col min="28" max="28" width="2.29" customWidth="1"/>
    <col min="29" max="29" width="2.29" customWidth="1"/>
    <col min="30" max="30" width="2.29" customWidth="1"/>
    <col min="31" max="31" width="2.29" customWidth="1"/>
    <col min="32" max="32" width="2.29" customWidth="1"/>
    <col min="33" max="33" width="2.29" customWidth="1"/>
    <col min="34" max="34" width="2.86" customWidth="1"/>
    <col min="35" max="35" width="27.14" customWidth="1"/>
    <col min="36" max="36" width="2.14" customWidth="1"/>
    <col min="37" max="37" width="2.14" customWidth="1"/>
    <col min="38" max="38" width="7.14" customWidth="1"/>
    <col min="39" max="39" width="2.86" customWidth="1"/>
    <col min="40" max="40" width="11.43" customWidth="1"/>
    <col min="41" max="41" width="6.43" customWidth="1"/>
    <col min="42" max="42" width="3.57" customWidth="1"/>
    <col min="43" max="43" width="13.43" customWidth="1"/>
    <col min="44" max="44" width="11.71" customWidth="1"/>
    <col min="45" max="45" width="22.14" hidden="1" customWidth="1"/>
    <col min="46" max="46" width="22.14" hidden="1" customWidth="1"/>
    <col min="47" max="47" width="22.14" hidden="1" customWidth="1"/>
    <col min="48" max="48" width="18.57" hidden="1" customWidth="1"/>
    <col min="49" max="49" width="18.57" hidden="1" customWidth="1"/>
    <col min="50" max="50" width="18.57" hidden="1" customWidth="1"/>
    <col min="51" max="51" width="18.57" hidden="1" customWidth="1"/>
    <col min="52" max="52" width="18.57" hidden="1" customWidth="1"/>
    <col min="53" max="53" width="16.43" hidden="1" customWidth="1"/>
    <col min="54" max="54" width="21.43" hidden="1" customWidth="1"/>
    <col min="55" max="55" width="16.43" hidden="1" customWidth="1"/>
    <col min="56" max="56" width="16.43" hidden="1" customWidth="1"/>
    <col min="57" max="57" width="57" customWidth="1"/>
    <col min="71" max="71" width="9.14" hidden="1"/>
    <col min="72" max="72" width="9.14" hidden="1"/>
    <col min="73" max="73" width="9.14" hidden="1"/>
    <col min="74" max="74" width="9.14" hidden="1"/>
    <col min="75" max="75" width="9.14" hidden="1"/>
    <col min="76" max="76" width="9.14" hidden="1"/>
    <col min="77" max="77" width="9.14" hidden="1"/>
    <col min="78" max="78" width="9.14" hidden="1"/>
    <col min="79" max="79" width="9.14" hidden="1"/>
    <col min="80" max="80" width="9.14" hidden="1"/>
    <col min="81" max="81" width="9.14" hidden="1"/>
    <col min="82" max="82" width="9.14" hidden="1"/>
    <col min="83" max="83" width="9.14" hidden="1"/>
    <col min="84" max="84" width="9.14" hidden="1"/>
    <col min="85" max="85" width="9.14" hidden="1"/>
    <col min="86" max="86" width="9.14" hidden="1"/>
    <col min="87" max="87" width="9.14" hidden="1"/>
    <col min="88" max="88" width="9.14" hidden="1"/>
    <col min="89" max="89" width="9.14" hidden="1"/>
    <col min="90" max="90" width="9.14" hidden="1"/>
    <col min="91" max="91" width="9.14" hidden="1"/>
  </cols>
  <sheetData>
    <row r="1" ht="21.36"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ht="36.96" customHeight="1">
      <c r="AR2"/>
      <c r="BS2" s="22" t="s">
        <v>8</v>
      </c>
      <c r="BT2" s="22" t="s">
        <v>9</v>
      </c>
    </row>
    <row r="3" ht="6.96"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ht="36.96"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ht="14.4" customHeight="1">
      <c r="B5" s="26"/>
      <c r="C5" s="27"/>
      <c r="D5" s="32" t="s">
        <v>15</v>
      </c>
      <c r="E5" s="27"/>
      <c r="F5" s="27"/>
      <c r="G5" s="27"/>
      <c r="H5" s="27"/>
      <c r="I5" s="27"/>
      <c r="J5" s="27"/>
      <c r="K5" s="33" t="s">
        <v>16</v>
      </c>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9"/>
      <c r="BE5" s="34" t="s">
        <v>17</v>
      </c>
      <c r="BS5" s="22" t="s">
        <v>8</v>
      </c>
    </row>
    <row r="6" ht="36.96" customHeight="1">
      <c r="B6" s="26"/>
      <c r="C6" s="27"/>
      <c r="D6" s="35" t="s">
        <v>18</v>
      </c>
      <c r="E6" s="27"/>
      <c r="F6" s="27"/>
      <c r="G6" s="27"/>
      <c r="H6" s="27"/>
      <c r="I6" s="27"/>
      <c r="J6" s="27"/>
      <c r="K6" s="36" t="s">
        <v>19</v>
      </c>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9"/>
      <c r="BE6" s="37"/>
      <c r="BS6" s="22" t="s">
        <v>8</v>
      </c>
    </row>
    <row r="7" ht="14.4" customHeight="1">
      <c r="B7" s="26"/>
      <c r="C7" s="27"/>
      <c r="D7" s="38"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8" t="s">
        <v>22</v>
      </c>
      <c r="AL7" s="27"/>
      <c r="AM7" s="27"/>
      <c r="AN7" s="33" t="s">
        <v>21</v>
      </c>
      <c r="AO7" s="27"/>
      <c r="AP7" s="27"/>
      <c r="AQ7" s="29"/>
      <c r="BE7" s="37"/>
      <c r="BS7" s="22" t="s">
        <v>8</v>
      </c>
    </row>
    <row r="8" ht="14.4" customHeight="1">
      <c r="B8" s="26"/>
      <c r="C8" s="27"/>
      <c r="D8" s="38" t="s">
        <v>23</v>
      </c>
      <c r="E8" s="27"/>
      <c r="F8" s="27"/>
      <c r="G8" s="27"/>
      <c r="H8" s="27"/>
      <c r="I8" s="27"/>
      <c r="J8" s="27"/>
      <c r="K8" s="33" t="s">
        <v>24</v>
      </c>
      <c r="L8" s="27"/>
      <c r="M8" s="27"/>
      <c r="N8" s="27"/>
      <c r="O8" s="27"/>
      <c r="P8" s="27"/>
      <c r="Q8" s="27"/>
      <c r="R8" s="27"/>
      <c r="S8" s="27"/>
      <c r="T8" s="27"/>
      <c r="U8" s="27"/>
      <c r="V8" s="27"/>
      <c r="W8" s="27"/>
      <c r="X8" s="27"/>
      <c r="Y8" s="27"/>
      <c r="Z8" s="27"/>
      <c r="AA8" s="27"/>
      <c r="AB8" s="27"/>
      <c r="AC8" s="27"/>
      <c r="AD8" s="27"/>
      <c r="AE8" s="27"/>
      <c r="AF8" s="27"/>
      <c r="AG8" s="27"/>
      <c r="AH8" s="27"/>
      <c r="AI8" s="27"/>
      <c r="AJ8" s="27"/>
      <c r="AK8" s="38" t="s">
        <v>25</v>
      </c>
      <c r="AL8" s="27"/>
      <c r="AM8" s="27"/>
      <c r="AN8" s="39" t="s">
        <v>26</v>
      </c>
      <c r="AO8" s="27"/>
      <c r="AP8" s="27"/>
      <c r="AQ8" s="29"/>
      <c r="BE8" s="37"/>
      <c r="BS8" s="22" t="s">
        <v>8</v>
      </c>
    </row>
    <row r="9" ht="14.4"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7"/>
      <c r="BS9" s="22" t="s">
        <v>8</v>
      </c>
    </row>
    <row r="10" ht="14.4" customHeight="1">
      <c r="B10" s="26"/>
      <c r="C10" s="27"/>
      <c r="D10" s="38" t="s">
        <v>27</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8" t="s">
        <v>28</v>
      </c>
      <c r="AL10" s="27"/>
      <c r="AM10" s="27"/>
      <c r="AN10" s="33" t="s">
        <v>29</v>
      </c>
      <c r="AO10" s="27"/>
      <c r="AP10" s="27"/>
      <c r="AQ10" s="29"/>
      <c r="BE10" s="37"/>
      <c r="BS10" s="22" t="s">
        <v>8</v>
      </c>
    </row>
    <row r="11" ht="18.48" customHeight="1">
      <c r="B11" s="26"/>
      <c r="C11" s="27"/>
      <c r="D11" s="27"/>
      <c r="E11" s="33" t="s">
        <v>30</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8" t="s">
        <v>31</v>
      </c>
      <c r="AL11" s="27"/>
      <c r="AM11" s="27"/>
      <c r="AN11" s="33" t="s">
        <v>32</v>
      </c>
      <c r="AO11" s="27"/>
      <c r="AP11" s="27"/>
      <c r="AQ11" s="29"/>
      <c r="BE11" s="37"/>
      <c r="BS11" s="22" t="s">
        <v>8</v>
      </c>
    </row>
    <row r="12" ht="6.96"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7"/>
      <c r="BS12" s="22" t="s">
        <v>8</v>
      </c>
    </row>
    <row r="13" ht="14.4" customHeight="1">
      <c r="B13" s="26"/>
      <c r="C13" s="27"/>
      <c r="D13" s="38" t="s">
        <v>33</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8" t="s">
        <v>28</v>
      </c>
      <c r="AL13" s="27"/>
      <c r="AM13" s="27"/>
      <c r="AN13" s="40" t="s">
        <v>34</v>
      </c>
      <c r="AO13" s="27"/>
      <c r="AP13" s="27"/>
      <c r="AQ13" s="29"/>
      <c r="BE13" s="37"/>
      <c r="BS13" s="22" t="s">
        <v>8</v>
      </c>
    </row>
    <row r="14">
      <c r="B14" s="26"/>
      <c r="C14" s="27"/>
      <c r="D14" s="27"/>
      <c r="E14" s="40" t="s">
        <v>34</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38" t="s">
        <v>31</v>
      </c>
      <c r="AL14" s="27"/>
      <c r="AM14" s="27"/>
      <c r="AN14" s="40" t="s">
        <v>34</v>
      </c>
      <c r="AO14" s="27"/>
      <c r="AP14" s="27"/>
      <c r="AQ14" s="29"/>
      <c r="BE14" s="37"/>
      <c r="BS14" s="22" t="s">
        <v>8</v>
      </c>
    </row>
    <row r="15" ht="6.96"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7"/>
      <c r="BS15" s="22" t="s">
        <v>6</v>
      </c>
    </row>
    <row r="16" ht="14.4" customHeight="1">
      <c r="B16" s="26"/>
      <c r="C16" s="27"/>
      <c r="D16" s="38" t="s">
        <v>35</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8" t="s">
        <v>28</v>
      </c>
      <c r="AL16" s="27"/>
      <c r="AM16" s="27"/>
      <c r="AN16" s="33" t="s">
        <v>36</v>
      </c>
      <c r="AO16" s="27"/>
      <c r="AP16" s="27"/>
      <c r="AQ16" s="29"/>
      <c r="BE16" s="37"/>
      <c r="BS16" s="22" t="s">
        <v>6</v>
      </c>
    </row>
    <row r="17" ht="18.48" customHeight="1">
      <c r="B17" s="26"/>
      <c r="C17" s="27"/>
      <c r="D17" s="27"/>
      <c r="E17" s="33" t="s">
        <v>37</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8" t="s">
        <v>31</v>
      </c>
      <c r="AL17" s="27"/>
      <c r="AM17" s="27"/>
      <c r="AN17" s="33" t="s">
        <v>38</v>
      </c>
      <c r="AO17" s="27"/>
      <c r="AP17" s="27"/>
      <c r="AQ17" s="29"/>
      <c r="BE17" s="37"/>
      <c r="BS17" s="22" t="s">
        <v>39</v>
      </c>
    </row>
    <row r="18" ht="6.96"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7"/>
      <c r="BS18" s="22" t="s">
        <v>8</v>
      </c>
    </row>
    <row r="19" ht="14.4" customHeight="1">
      <c r="B19" s="26"/>
      <c r="C19" s="27"/>
      <c r="D19" s="38" t="s">
        <v>40</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7"/>
      <c r="BS19" s="22" t="s">
        <v>8</v>
      </c>
    </row>
    <row r="20" ht="63" customHeight="1">
      <c r="B20" s="26"/>
      <c r="C20" s="27"/>
      <c r="D20" s="27"/>
      <c r="E20" s="42" t="s">
        <v>41</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27"/>
      <c r="AP20" s="27"/>
      <c r="AQ20" s="29"/>
      <c r="BE20" s="37"/>
      <c r="BS20" s="22" t="s">
        <v>6</v>
      </c>
    </row>
    <row r="21" ht="6.96"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7"/>
    </row>
    <row r="22" ht="6.96" customHeight="1">
      <c r="B22" s="26"/>
      <c r="C22" s="27"/>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27"/>
      <c r="AQ22" s="29"/>
      <c r="BE22" s="37"/>
    </row>
    <row r="23" s="1" customFormat="1" ht="25.92" customHeight="1">
      <c r="B23" s="44"/>
      <c r="C23" s="45"/>
      <c r="D23" s="46" t="s">
        <v>42</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8">
        <f>ROUND(AG51,2)</f>
        <v>0</v>
      </c>
      <c r="AL23" s="47"/>
      <c r="AM23" s="47"/>
      <c r="AN23" s="47"/>
      <c r="AO23" s="47"/>
      <c r="AP23" s="45"/>
      <c r="AQ23" s="49"/>
      <c r="BE23" s="37"/>
    </row>
    <row r="24" s="1" customFormat="1" ht="6.96" customHeight="1">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9"/>
      <c r="BE24" s="37"/>
    </row>
    <row r="25" s="1" customFormat="1">
      <c r="B25" s="44"/>
      <c r="C25" s="45"/>
      <c r="D25" s="45"/>
      <c r="E25" s="45"/>
      <c r="F25" s="45"/>
      <c r="G25" s="45"/>
      <c r="H25" s="45"/>
      <c r="I25" s="45"/>
      <c r="J25" s="45"/>
      <c r="K25" s="45"/>
      <c r="L25" s="50" t="s">
        <v>43</v>
      </c>
      <c r="M25" s="50"/>
      <c r="N25" s="50"/>
      <c r="O25" s="50"/>
      <c r="P25" s="45"/>
      <c r="Q25" s="45"/>
      <c r="R25" s="45"/>
      <c r="S25" s="45"/>
      <c r="T25" s="45"/>
      <c r="U25" s="45"/>
      <c r="V25" s="45"/>
      <c r="W25" s="50" t="s">
        <v>44</v>
      </c>
      <c r="X25" s="50"/>
      <c r="Y25" s="50"/>
      <c r="Z25" s="50"/>
      <c r="AA25" s="50"/>
      <c r="AB25" s="50"/>
      <c r="AC25" s="50"/>
      <c r="AD25" s="50"/>
      <c r="AE25" s="50"/>
      <c r="AF25" s="45"/>
      <c r="AG25" s="45"/>
      <c r="AH25" s="45"/>
      <c r="AI25" s="45"/>
      <c r="AJ25" s="45"/>
      <c r="AK25" s="50" t="s">
        <v>45</v>
      </c>
      <c r="AL25" s="50"/>
      <c r="AM25" s="50"/>
      <c r="AN25" s="50"/>
      <c r="AO25" s="50"/>
      <c r="AP25" s="45"/>
      <c r="AQ25" s="49"/>
      <c r="BE25" s="37"/>
    </row>
    <row r="26" s="2" customFormat="1" ht="14.4" customHeight="1">
      <c r="B26" s="51"/>
      <c r="C26" s="52"/>
      <c r="D26" s="53" t="s">
        <v>46</v>
      </c>
      <c r="E26" s="52"/>
      <c r="F26" s="53" t="s">
        <v>47</v>
      </c>
      <c r="G26" s="52"/>
      <c r="H26" s="52"/>
      <c r="I26" s="52"/>
      <c r="J26" s="52"/>
      <c r="K26" s="52"/>
      <c r="L26" s="54">
        <v>0.20999999999999999</v>
      </c>
      <c r="M26" s="52"/>
      <c r="N26" s="52"/>
      <c r="O26" s="52"/>
      <c r="P26" s="52"/>
      <c r="Q26" s="52"/>
      <c r="R26" s="52"/>
      <c r="S26" s="52"/>
      <c r="T26" s="52"/>
      <c r="U26" s="52"/>
      <c r="V26" s="52"/>
      <c r="W26" s="55">
        <f>ROUND(AZ51,2)</f>
        <v>0</v>
      </c>
      <c r="X26" s="52"/>
      <c r="Y26" s="52"/>
      <c r="Z26" s="52"/>
      <c r="AA26" s="52"/>
      <c r="AB26" s="52"/>
      <c r="AC26" s="52"/>
      <c r="AD26" s="52"/>
      <c r="AE26" s="52"/>
      <c r="AF26" s="52"/>
      <c r="AG26" s="52"/>
      <c r="AH26" s="52"/>
      <c r="AI26" s="52"/>
      <c r="AJ26" s="52"/>
      <c r="AK26" s="55">
        <f>ROUND(AV51,2)</f>
        <v>0</v>
      </c>
      <c r="AL26" s="52"/>
      <c r="AM26" s="52"/>
      <c r="AN26" s="52"/>
      <c r="AO26" s="52"/>
      <c r="AP26" s="52"/>
      <c r="AQ26" s="56"/>
      <c r="BE26" s="37"/>
    </row>
    <row r="27" s="2" customFormat="1" ht="14.4" customHeight="1">
      <c r="B27" s="51"/>
      <c r="C27" s="52"/>
      <c r="D27" s="52"/>
      <c r="E27" s="52"/>
      <c r="F27" s="53" t="s">
        <v>48</v>
      </c>
      <c r="G27" s="52"/>
      <c r="H27" s="52"/>
      <c r="I27" s="52"/>
      <c r="J27" s="52"/>
      <c r="K27" s="52"/>
      <c r="L27" s="54">
        <v>0.14999999999999999</v>
      </c>
      <c r="M27" s="52"/>
      <c r="N27" s="52"/>
      <c r="O27" s="52"/>
      <c r="P27" s="52"/>
      <c r="Q27" s="52"/>
      <c r="R27" s="52"/>
      <c r="S27" s="52"/>
      <c r="T27" s="52"/>
      <c r="U27" s="52"/>
      <c r="V27" s="52"/>
      <c r="W27" s="55">
        <f>ROUND(BA51,2)</f>
        <v>0</v>
      </c>
      <c r="X27" s="52"/>
      <c r="Y27" s="52"/>
      <c r="Z27" s="52"/>
      <c r="AA27" s="52"/>
      <c r="AB27" s="52"/>
      <c r="AC27" s="52"/>
      <c r="AD27" s="52"/>
      <c r="AE27" s="52"/>
      <c r="AF27" s="52"/>
      <c r="AG27" s="52"/>
      <c r="AH27" s="52"/>
      <c r="AI27" s="52"/>
      <c r="AJ27" s="52"/>
      <c r="AK27" s="55">
        <f>ROUND(AW51,2)</f>
        <v>0</v>
      </c>
      <c r="AL27" s="52"/>
      <c r="AM27" s="52"/>
      <c r="AN27" s="52"/>
      <c r="AO27" s="52"/>
      <c r="AP27" s="52"/>
      <c r="AQ27" s="56"/>
      <c r="BE27" s="37"/>
    </row>
    <row r="28" hidden="1" s="2" customFormat="1" ht="14.4" customHeight="1">
      <c r="B28" s="51"/>
      <c r="C28" s="52"/>
      <c r="D28" s="52"/>
      <c r="E28" s="52"/>
      <c r="F28" s="53" t="s">
        <v>49</v>
      </c>
      <c r="G28" s="52"/>
      <c r="H28" s="52"/>
      <c r="I28" s="52"/>
      <c r="J28" s="52"/>
      <c r="K28" s="52"/>
      <c r="L28" s="54">
        <v>0.20999999999999999</v>
      </c>
      <c r="M28" s="52"/>
      <c r="N28" s="52"/>
      <c r="O28" s="52"/>
      <c r="P28" s="52"/>
      <c r="Q28" s="52"/>
      <c r="R28" s="52"/>
      <c r="S28" s="52"/>
      <c r="T28" s="52"/>
      <c r="U28" s="52"/>
      <c r="V28" s="52"/>
      <c r="W28" s="55">
        <f>ROUND(BB51,2)</f>
        <v>0</v>
      </c>
      <c r="X28" s="52"/>
      <c r="Y28" s="52"/>
      <c r="Z28" s="52"/>
      <c r="AA28" s="52"/>
      <c r="AB28" s="52"/>
      <c r="AC28" s="52"/>
      <c r="AD28" s="52"/>
      <c r="AE28" s="52"/>
      <c r="AF28" s="52"/>
      <c r="AG28" s="52"/>
      <c r="AH28" s="52"/>
      <c r="AI28" s="52"/>
      <c r="AJ28" s="52"/>
      <c r="AK28" s="55">
        <v>0</v>
      </c>
      <c r="AL28" s="52"/>
      <c r="AM28" s="52"/>
      <c r="AN28" s="52"/>
      <c r="AO28" s="52"/>
      <c r="AP28" s="52"/>
      <c r="AQ28" s="56"/>
      <c r="BE28" s="37"/>
    </row>
    <row r="29" hidden="1" s="2" customFormat="1" ht="14.4" customHeight="1">
      <c r="B29" s="51"/>
      <c r="C29" s="52"/>
      <c r="D29" s="52"/>
      <c r="E29" s="52"/>
      <c r="F29" s="53" t="s">
        <v>50</v>
      </c>
      <c r="G29" s="52"/>
      <c r="H29" s="52"/>
      <c r="I29" s="52"/>
      <c r="J29" s="52"/>
      <c r="K29" s="52"/>
      <c r="L29" s="54">
        <v>0.14999999999999999</v>
      </c>
      <c r="M29" s="52"/>
      <c r="N29" s="52"/>
      <c r="O29" s="52"/>
      <c r="P29" s="52"/>
      <c r="Q29" s="52"/>
      <c r="R29" s="52"/>
      <c r="S29" s="52"/>
      <c r="T29" s="52"/>
      <c r="U29" s="52"/>
      <c r="V29" s="52"/>
      <c r="W29" s="55">
        <f>ROUND(BC51,2)</f>
        <v>0</v>
      </c>
      <c r="X29" s="52"/>
      <c r="Y29" s="52"/>
      <c r="Z29" s="52"/>
      <c r="AA29" s="52"/>
      <c r="AB29" s="52"/>
      <c r="AC29" s="52"/>
      <c r="AD29" s="52"/>
      <c r="AE29" s="52"/>
      <c r="AF29" s="52"/>
      <c r="AG29" s="52"/>
      <c r="AH29" s="52"/>
      <c r="AI29" s="52"/>
      <c r="AJ29" s="52"/>
      <c r="AK29" s="55">
        <v>0</v>
      </c>
      <c r="AL29" s="52"/>
      <c r="AM29" s="52"/>
      <c r="AN29" s="52"/>
      <c r="AO29" s="52"/>
      <c r="AP29" s="52"/>
      <c r="AQ29" s="56"/>
      <c r="BE29" s="37"/>
    </row>
    <row r="30" hidden="1" s="2" customFormat="1" ht="14.4" customHeight="1">
      <c r="B30" s="51"/>
      <c r="C30" s="52"/>
      <c r="D30" s="52"/>
      <c r="E30" s="52"/>
      <c r="F30" s="53" t="s">
        <v>51</v>
      </c>
      <c r="G30" s="52"/>
      <c r="H30" s="52"/>
      <c r="I30" s="52"/>
      <c r="J30" s="52"/>
      <c r="K30" s="52"/>
      <c r="L30" s="54">
        <v>0</v>
      </c>
      <c r="M30" s="52"/>
      <c r="N30" s="52"/>
      <c r="O30" s="52"/>
      <c r="P30" s="52"/>
      <c r="Q30" s="52"/>
      <c r="R30" s="52"/>
      <c r="S30" s="52"/>
      <c r="T30" s="52"/>
      <c r="U30" s="52"/>
      <c r="V30" s="52"/>
      <c r="W30" s="55">
        <f>ROUND(BD51,2)</f>
        <v>0</v>
      </c>
      <c r="X30" s="52"/>
      <c r="Y30" s="52"/>
      <c r="Z30" s="52"/>
      <c r="AA30" s="52"/>
      <c r="AB30" s="52"/>
      <c r="AC30" s="52"/>
      <c r="AD30" s="52"/>
      <c r="AE30" s="52"/>
      <c r="AF30" s="52"/>
      <c r="AG30" s="52"/>
      <c r="AH30" s="52"/>
      <c r="AI30" s="52"/>
      <c r="AJ30" s="52"/>
      <c r="AK30" s="55">
        <v>0</v>
      </c>
      <c r="AL30" s="52"/>
      <c r="AM30" s="52"/>
      <c r="AN30" s="52"/>
      <c r="AO30" s="52"/>
      <c r="AP30" s="52"/>
      <c r="AQ30" s="56"/>
      <c r="BE30" s="37"/>
    </row>
    <row r="31" s="1" customFormat="1" ht="6.96" customHeight="1">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9"/>
      <c r="BE31" s="37"/>
    </row>
    <row r="32" s="1" customFormat="1" ht="25.92" customHeight="1">
      <c r="B32" s="44"/>
      <c r="C32" s="57"/>
      <c r="D32" s="58" t="s">
        <v>52</v>
      </c>
      <c r="E32" s="59"/>
      <c r="F32" s="59"/>
      <c r="G32" s="59"/>
      <c r="H32" s="59"/>
      <c r="I32" s="59"/>
      <c r="J32" s="59"/>
      <c r="K32" s="59"/>
      <c r="L32" s="59"/>
      <c r="M32" s="59"/>
      <c r="N32" s="59"/>
      <c r="O32" s="59"/>
      <c r="P32" s="59"/>
      <c r="Q32" s="59"/>
      <c r="R32" s="59"/>
      <c r="S32" s="59"/>
      <c r="T32" s="60" t="s">
        <v>53</v>
      </c>
      <c r="U32" s="59"/>
      <c r="V32" s="59"/>
      <c r="W32" s="59"/>
      <c r="X32" s="61" t="s">
        <v>54</v>
      </c>
      <c r="Y32" s="59"/>
      <c r="Z32" s="59"/>
      <c r="AA32" s="59"/>
      <c r="AB32" s="59"/>
      <c r="AC32" s="59"/>
      <c r="AD32" s="59"/>
      <c r="AE32" s="59"/>
      <c r="AF32" s="59"/>
      <c r="AG32" s="59"/>
      <c r="AH32" s="59"/>
      <c r="AI32" s="59"/>
      <c r="AJ32" s="59"/>
      <c r="AK32" s="62">
        <f>SUM(AK23:AK30)</f>
        <v>0</v>
      </c>
      <c r="AL32" s="59"/>
      <c r="AM32" s="59"/>
      <c r="AN32" s="59"/>
      <c r="AO32" s="63"/>
      <c r="AP32" s="57"/>
      <c r="AQ32" s="64"/>
      <c r="BE32" s="37"/>
    </row>
    <row r="33" s="1" customFormat="1" ht="6.96" customHeight="1">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9"/>
    </row>
    <row r="34" s="1" customFormat="1" ht="6.96" customHeight="1">
      <c r="B34" s="6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7"/>
    </row>
    <row r="38" s="1" customFormat="1" ht="6.96" customHeight="1">
      <c r="B38" s="68"/>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70"/>
    </row>
    <row r="39" s="1" customFormat="1" ht="36.96" customHeight="1">
      <c r="B39" s="44"/>
      <c r="C39" s="71" t="s">
        <v>55</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0"/>
    </row>
    <row r="40" s="1" customFormat="1" ht="6.96" customHeight="1">
      <c r="B40" s="44"/>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0"/>
    </row>
    <row r="41" s="3" customFormat="1" ht="14.4" customHeight="1">
      <c r="B41" s="73"/>
      <c r="C41" s="74" t="s">
        <v>15</v>
      </c>
      <c r="D41" s="75"/>
      <c r="E41" s="75"/>
      <c r="F41" s="75"/>
      <c r="G41" s="75"/>
      <c r="H41" s="75"/>
      <c r="I41" s="75"/>
      <c r="J41" s="75"/>
      <c r="K41" s="75"/>
      <c r="L41" s="75" t="str">
        <f>K5</f>
        <v>167-17-02,07,10</v>
      </c>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6"/>
    </row>
    <row r="42" s="4" customFormat="1" ht="36.96" customHeight="1">
      <c r="B42" s="77"/>
      <c r="C42" s="78" t="s">
        <v>18</v>
      </c>
      <c r="D42" s="79"/>
      <c r="E42" s="79"/>
      <c r="F42" s="79"/>
      <c r="G42" s="79"/>
      <c r="H42" s="79"/>
      <c r="I42" s="79"/>
      <c r="J42" s="79"/>
      <c r="K42" s="79"/>
      <c r="L42" s="80" t="str">
        <f>K6</f>
        <v>WILSONOVA - chodník před Státní operou</v>
      </c>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81"/>
    </row>
    <row r="43" s="1" customFormat="1" ht="6.96" customHeight="1">
      <c r="B43" s="44"/>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0"/>
    </row>
    <row r="44" s="1" customFormat="1">
      <c r="B44" s="44"/>
      <c r="C44" s="74" t="s">
        <v>23</v>
      </c>
      <c r="D44" s="72"/>
      <c r="E44" s="72"/>
      <c r="F44" s="72"/>
      <c r="G44" s="72"/>
      <c r="H44" s="72"/>
      <c r="I44" s="72"/>
      <c r="J44" s="72"/>
      <c r="K44" s="72"/>
      <c r="L44" s="82" t="str">
        <f>IF(K8="","",K8)</f>
        <v>MČ Praha 1, k.ú. Vinohrady</v>
      </c>
      <c r="M44" s="72"/>
      <c r="N44" s="72"/>
      <c r="O44" s="72"/>
      <c r="P44" s="72"/>
      <c r="Q44" s="72"/>
      <c r="R44" s="72"/>
      <c r="S44" s="72"/>
      <c r="T44" s="72"/>
      <c r="U44" s="72"/>
      <c r="V44" s="72"/>
      <c r="W44" s="72"/>
      <c r="X44" s="72"/>
      <c r="Y44" s="72"/>
      <c r="Z44" s="72"/>
      <c r="AA44" s="72"/>
      <c r="AB44" s="72"/>
      <c r="AC44" s="72"/>
      <c r="AD44" s="72"/>
      <c r="AE44" s="72"/>
      <c r="AF44" s="72"/>
      <c r="AG44" s="72"/>
      <c r="AH44" s="72"/>
      <c r="AI44" s="74" t="s">
        <v>25</v>
      </c>
      <c r="AJ44" s="72"/>
      <c r="AK44" s="72"/>
      <c r="AL44" s="72"/>
      <c r="AM44" s="83" t="str">
        <f>IF(AN8= "","",AN8)</f>
        <v>20. 7. 2018</v>
      </c>
      <c r="AN44" s="83"/>
      <c r="AO44" s="72"/>
      <c r="AP44" s="72"/>
      <c r="AQ44" s="72"/>
      <c r="AR44" s="70"/>
    </row>
    <row r="45" s="1" customFormat="1" ht="6.96" customHeight="1">
      <c r="B45" s="44"/>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0"/>
    </row>
    <row r="46" s="1" customFormat="1">
      <c r="B46" s="44"/>
      <c r="C46" s="74" t="s">
        <v>27</v>
      </c>
      <c r="D46" s="72"/>
      <c r="E46" s="72"/>
      <c r="F46" s="72"/>
      <c r="G46" s="72"/>
      <c r="H46" s="72"/>
      <c r="I46" s="72"/>
      <c r="J46" s="72"/>
      <c r="K46" s="72"/>
      <c r="L46" s="75" t="str">
        <f>IF(E11= "","",E11)</f>
        <v>Technická správa komunikací hl. m. Prahy, a.s.</v>
      </c>
      <c r="M46" s="72"/>
      <c r="N46" s="72"/>
      <c r="O46" s="72"/>
      <c r="P46" s="72"/>
      <c r="Q46" s="72"/>
      <c r="R46" s="72"/>
      <c r="S46" s="72"/>
      <c r="T46" s="72"/>
      <c r="U46" s="72"/>
      <c r="V46" s="72"/>
      <c r="W46" s="72"/>
      <c r="X46" s="72"/>
      <c r="Y46" s="72"/>
      <c r="Z46" s="72"/>
      <c r="AA46" s="72"/>
      <c r="AB46" s="72"/>
      <c r="AC46" s="72"/>
      <c r="AD46" s="72"/>
      <c r="AE46" s="72"/>
      <c r="AF46" s="72"/>
      <c r="AG46" s="72"/>
      <c r="AH46" s="72"/>
      <c r="AI46" s="74" t="s">
        <v>35</v>
      </c>
      <c r="AJ46" s="72"/>
      <c r="AK46" s="72"/>
      <c r="AL46" s="72"/>
      <c r="AM46" s="75" t="str">
        <f>IF(E17="","",E17)</f>
        <v>DIPRO, spol. s r.o.</v>
      </c>
      <c r="AN46" s="75"/>
      <c r="AO46" s="75"/>
      <c r="AP46" s="75"/>
      <c r="AQ46" s="72"/>
      <c r="AR46" s="70"/>
      <c r="AS46" s="84" t="s">
        <v>56</v>
      </c>
      <c r="AT46" s="85"/>
      <c r="AU46" s="86"/>
      <c r="AV46" s="86"/>
      <c r="AW46" s="86"/>
      <c r="AX46" s="86"/>
      <c r="AY46" s="86"/>
      <c r="AZ46" s="86"/>
      <c r="BA46" s="86"/>
      <c r="BB46" s="86"/>
      <c r="BC46" s="86"/>
      <c r="BD46" s="87"/>
    </row>
    <row r="47" s="1" customFormat="1">
      <c r="B47" s="44"/>
      <c r="C47" s="74" t="s">
        <v>33</v>
      </c>
      <c r="D47" s="72"/>
      <c r="E47" s="72"/>
      <c r="F47" s="72"/>
      <c r="G47" s="72"/>
      <c r="H47" s="72"/>
      <c r="I47" s="72"/>
      <c r="J47" s="72"/>
      <c r="K47" s="72"/>
      <c r="L47" s="75" t="str">
        <f>IF(E14= "Vyplň údaj","",E14)</f>
        <v/>
      </c>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0"/>
      <c r="AS47" s="88"/>
      <c r="AT47" s="89"/>
      <c r="AU47" s="90"/>
      <c r="AV47" s="90"/>
      <c r="AW47" s="90"/>
      <c r="AX47" s="90"/>
      <c r="AY47" s="90"/>
      <c r="AZ47" s="90"/>
      <c r="BA47" s="90"/>
      <c r="BB47" s="90"/>
      <c r="BC47" s="90"/>
      <c r="BD47" s="91"/>
    </row>
    <row r="48" s="1" customFormat="1" ht="10.8" customHeight="1">
      <c r="B48" s="44"/>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0"/>
      <c r="AS48" s="92"/>
      <c r="AT48" s="53"/>
      <c r="AU48" s="45"/>
      <c r="AV48" s="45"/>
      <c r="AW48" s="45"/>
      <c r="AX48" s="45"/>
      <c r="AY48" s="45"/>
      <c r="AZ48" s="45"/>
      <c r="BA48" s="45"/>
      <c r="BB48" s="45"/>
      <c r="BC48" s="45"/>
      <c r="BD48" s="93"/>
    </row>
    <row r="49" s="1" customFormat="1" ht="29.28" customHeight="1">
      <c r="B49" s="44"/>
      <c r="C49" s="94" t="s">
        <v>57</v>
      </c>
      <c r="D49" s="95"/>
      <c r="E49" s="95"/>
      <c r="F49" s="95"/>
      <c r="G49" s="95"/>
      <c r="H49" s="96"/>
      <c r="I49" s="97" t="s">
        <v>58</v>
      </c>
      <c r="J49" s="95"/>
      <c r="K49" s="95"/>
      <c r="L49" s="95"/>
      <c r="M49" s="95"/>
      <c r="N49" s="95"/>
      <c r="O49" s="95"/>
      <c r="P49" s="95"/>
      <c r="Q49" s="95"/>
      <c r="R49" s="95"/>
      <c r="S49" s="95"/>
      <c r="T49" s="95"/>
      <c r="U49" s="95"/>
      <c r="V49" s="95"/>
      <c r="W49" s="95"/>
      <c r="X49" s="95"/>
      <c r="Y49" s="95"/>
      <c r="Z49" s="95"/>
      <c r="AA49" s="95"/>
      <c r="AB49" s="95"/>
      <c r="AC49" s="95"/>
      <c r="AD49" s="95"/>
      <c r="AE49" s="95"/>
      <c r="AF49" s="95"/>
      <c r="AG49" s="98" t="s">
        <v>59</v>
      </c>
      <c r="AH49" s="95"/>
      <c r="AI49" s="95"/>
      <c r="AJ49" s="95"/>
      <c r="AK49" s="95"/>
      <c r="AL49" s="95"/>
      <c r="AM49" s="95"/>
      <c r="AN49" s="97" t="s">
        <v>60</v>
      </c>
      <c r="AO49" s="95"/>
      <c r="AP49" s="95"/>
      <c r="AQ49" s="99" t="s">
        <v>61</v>
      </c>
      <c r="AR49" s="70"/>
      <c r="AS49" s="100" t="s">
        <v>62</v>
      </c>
      <c r="AT49" s="101" t="s">
        <v>63</v>
      </c>
      <c r="AU49" s="101" t="s">
        <v>64</v>
      </c>
      <c r="AV49" s="101" t="s">
        <v>65</v>
      </c>
      <c r="AW49" s="101" t="s">
        <v>66</v>
      </c>
      <c r="AX49" s="101" t="s">
        <v>67</v>
      </c>
      <c r="AY49" s="101" t="s">
        <v>68</v>
      </c>
      <c r="AZ49" s="101" t="s">
        <v>69</v>
      </c>
      <c r="BA49" s="101" t="s">
        <v>70</v>
      </c>
      <c r="BB49" s="101" t="s">
        <v>71</v>
      </c>
      <c r="BC49" s="101" t="s">
        <v>72</v>
      </c>
      <c r="BD49" s="102" t="s">
        <v>73</v>
      </c>
    </row>
    <row r="50" s="1" customFormat="1" ht="10.8" customHeight="1">
      <c r="B50" s="44"/>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0"/>
      <c r="AS50" s="103"/>
      <c r="AT50" s="104"/>
      <c r="AU50" s="104"/>
      <c r="AV50" s="104"/>
      <c r="AW50" s="104"/>
      <c r="AX50" s="104"/>
      <c r="AY50" s="104"/>
      <c r="AZ50" s="104"/>
      <c r="BA50" s="104"/>
      <c r="BB50" s="104"/>
      <c r="BC50" s="104"/>
      <c r="BD50" s="105"/>
    </row>
    <row r="51" s="4" customFormat="1" ht="32.4" customHeight="1">
      <c r="B51" s="77"/>
      <c r="C51" s="106" t="s">
        <v>74</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8">
        <f>ROUND(SUM(AG52:AG54),2)</f>
        <v>0</v>
      </c>
      <c r="AH51" s="108"/>
      <c r="AI51" s="108"/>
      <c r="AJ51" s="108"/>
      <c r="AK51" s="108"/>
      <c r="AL51" s="108"/>
      <c r="AM51" s="108"/>
      <c r="AN51" s="109">
        <f>SUM(AG51,AT51)</f>
        <v>0</v>
      </c>
      <c r="AO51" s="109"/>
      <c r="AP51" s="109"/>
      <c r="AQ51" s="110" t="s">
        <v>21</v>
      </c>
      <c r="AR51" s="81"/>
      <c r="AS51" s="111">
        <f>ROUND(SUM(AS52:AS54),2)</f>
        <v>0</v>
      </c>
      <c r="AT51" s="112">
        <f>ROUND(SUM(AV51:AW51),2)</f>
        <v>0</v>
      </c>
      <c r="AU51" s="113">
        <f>ROUND(SUM(AU52:AU54),5)</f>
        <v>0</v>
      </c>
      <c r="AV51" s="112">
        <f>ROUND(AZ51*L26,2)</f>
        <v>0</v>
      </c>
      <c r="AW51" s="112">
        <f>ROUND(BA51*L27,2)</f>
        <v>0</v>
      </c>
      <c r="AX51" s="112">
        <f>ROUND(BB51*L26,2)</f>
        <v>0</v>
      </c>
      <c r="AY51" s="112">
        <f>ROUND(BC51*L27,2)</f>
        <v>0</v>
      </c>
      <c r="AZ51" s="112">
        <f>ROUND(SUM(AZ52:AZ54),2)</f>
        <v>0</v>
      </c>
      <c r="BA51" s="112">
        <f>ROUND(SUM(BA52:BA54),2)</f>
        <v>0</v>
      </c>
      <c r="BB51" s="112">
        <f>ROUND(SUM(BB52:BB54),2)</f>
        <v>0</v>
      </c>
      <c r="BC51" s="112">
        <f>ROUND(SUM(BC52:BC54),2)</f>
        <v>0</v>
      </c>
      <c r="BD51" s="114">
        <f>ROUND(SUM(BD52:BD54),2)</f>
        <v>0</v>
      </c>
      <c r="BS51" s="115" t="s">
        <v>75</v>
      </c>
      <c r="BT51" s="115" t="s">
        <v>76</v>
      </c>
      <c r="BU51" s="116" t="s">
        <v>77</v>
      </c>
      <c r="BV51" s="115" t="s">
        <v>78</v>
      </c>
      <c r="BW51" s="115" t="s">
        <v>7</v>
      </c>
      <c r="BX51" s="115" t="s">
        <v>79</v>
      </c>
      <c r="CL51" s="115" t="s">
        <v>21</v>
      </c>
    </row>
    <row r="52" s="5" customFormat="1" ht="28.8" customHeight="1">
      <c r="A52" s="117" t="s">
        <v>80</v>
      </c>
      <c r="B52" s="118"/>
      <c r="C52" s="119"/>
      <c r="D52" s="120" t="s">
        <v>81</v>
      </c>
      <c r="E52" s="120"/>
      <c r="F52" s="120"/>
      <c r="G52" s="120"/>
      <c r="H52" s="120"/>
      <c r="I52" s="121"/>
      <c r="J52" s="120" t="s">
        <v>82</v>
      </c>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2">
        <f>'SO 101 - Oprava chodníku'!J27</f>
        <v>0</v>
      </c>
      <c r="AH52" s="121"/>
      <c r="AI52" s="121"/>
      <c r="AJ52" s="121"/>
      <c r="AK52" s="121"/>
      <c r="AL52" s="121"/>
      <c r="AM52" s="121"/>
      <c r="AN52" s="122">
        <f>SUM(AG52,AT52)</f>
        <v>0</v>
      </c>
      <c r="AO52" s="121"/>
      <c r="AP52" s="121"/>
      <c r="AQ52" s="123" t="s">
        <v>83</v>
      </c>
      <c r="AR52" s="124"/>
      <c r="AS52" s="125">
        <v>0</v>
      </c>
      <c r="AT52" s="126">
        <f>ROUND(SUM(AV52:AW52),2)</f>
        <v>0</v>
      </c>
      <c r="AU52" s="127">
        <f>'SO 101 - Oprava chodníku'!P84</f>
        <v>0</v>
      </c>
      <c r="AV52" s="126">
        <f>'SO 101 - Oprava chodníku'!J30</f>
        <v>0</v>
      </c>
      <c r="AW52" s="126">
        <f>'SO 101 - Oprava chodníku'!J31</f>
        <v>0</v>
      </c>
      <c r="AX52" s="126">
        <f>'SO 101 - Oprava chodníku'!J32</f>
        <v>0</v>
      </c>
      <c r="AY52" s="126">
        <f>'SO 101 - Oprava chodníku'!J33</f>
        <v>0</v>
      </c>
      <c r="AZ52" s="126">
        <f>'SO 101 - Oprava chodníku'!F30</f>
        <v>0</v>
      </c>
      <c r="BA52" s="126">
        <f>'SO 101 - Oprava chodníku'!F31</f>
        <v>0</v>
      </c>
      <c r="BB52" s="126">
        <f>'SO 101 - Oprava chodníku'!F32</f>
        <v>0</v>
      </c>
      <c r="BC52" s="126">
        <f>'SO 101 - Oprava chodníku'!F33</f>
        <v>0</v>
      </c>
      <c r="BD52" s="128">
        <f>'SO 101 - Oprava chodníku'!F34</f>
        <v>0</v>
      </c>
      <c r="BT52" s="129" t="s">
        <v>84</v>
      </c>
      <c r="BV52" s="129" t="s">
        <v>78</v>
      </c>
      <c r="BW52" s="129" t="s">
        <v>85</v>
      </c>
      <c r="BX52" s="129" t="s">
        <v>7</v>
      </c>
      <c r="CL52" s="129" t="s">
        <v>21</v>
      </c>
      <c r="CM52" s="129" t="s">
        <v>86</v>
      </c>
    </row>
    <row r="53" s="5" customFormat="1" ht="28.8" customHeight="1">
      <c r="A53" s="117" t="s">
        <v>80</v>
      </c>
      <c r="B53" s="118"/>
      <c r="C53" s="119"/>
      <c r="D53" s="120" t="s">
        <v>87</v>
      </c>
      <c r="E53" s="120"/>
      <c r="F53" s="120"/>
      <c r="G53" s="120"/>
      <c r="H53" s="120"/>
      <c r="I53" s="121"/>
      <c r="J53" s="120" t="s">
        <v>88</v>
      </c>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2">
        <f>'SO 102 - Výměna obkladů v...'!J27</f>
        <v>0</v>
      </c>
      <c r="AH53" s="121"/>
      <c r="AI53" s="121"/>
      <c r="AJ53" s="121"/>
      <c r="AK53" s="121"/>
      <c r="AL53" s="121"/>
      <c r="AM53" s="121"/>
      <c r="AN53" s="122">
        <f>SUM(AG53,AT53)</f>
        <v>0</v>
      </c>
      <c r="AO53" s="121"/>
      <c r="AP53" s="121"/>
      <c r="AQ53" s="123" t="s">
        <v>83</v>
      </c>
      <c r="AR53" s="124"/>
      <c r="AS53" s="125">
        <v>0</v>
      </c>
      <c r="AT53" s="126">
        <f>ROUND(SUM(AV53:AW53),2)</f>
        <v>0</v>
      </c>
      <c r="AU53" s="127">
        <f>'SO 102 - Výměna obkladů v...'!P88</f>
        <v>0</v>
      </c>
      <c r="AV53" s="126">
        <f>'SO 102 - Výměna obkladů v...'!J30</f>
        <v>0</v>
      </c>
      <c r="AW53" s="126">
        <f>'SO 102 - Výměna obkladů v...'!J31</f>
        <v>0</v>
      </c>
      <c r="AX53" s="126">
        <f>'SO 102 - Výměna obkladů v...'!J32</f>
        <v>0</v>
      </c>
      <c r="AY53" s="126">
        <f>'SO 102 - Výměna obkladů v...'!J33</f>
        <v>0</v>
      </c>
      <c r="AZ53" s="126">
        <f>'SO 102 - Výměna obkladů v...'!F30</f>
        <v>0</v>
      </c>
      <c r="BA53" s="126">
        <f>'SO 102 - Výměna obkladů v...'!F31</f>
        <v>0</v>
      </c>
      <c r="BB53" s="126">
        <f>'SO 102 - Výměna obkladů v...'!F32</f>
        <v>0</v>
      </c>
      <c r="BC53" s="126">
        <f>'SO 102 - Výměna obkladů v...'!F33</f>
        <v>0</v>
      </c>
      <c r="BD53" s="128">
        <f>'SO 102 - Výměna obkladů v...'!F34</f>
        <v>0</v>
      </c>
      <c r="BT53" s="129" t="s">
        <v>84</v>
      </c>
      <c r="BV53" s="129" t="s">
        <v>78</v>
      </c>
      <c r="BW53" s="129" t="s">
        <v>89</v>
      </c>
      <c r="BX53" s="129" t="s">
        <v>7</v>
      </c>
      <c r="CL53" s="129" t="s">
        <v>21</v>
      </c>
      <c r="CM53" s="129" t="s">
        <v>86</v>
      </c>
    </row>
    <row r="54" s="5" customFormat="1" ht="14.4" customHeight="1">
      <c r="A54" s="117" t="s">
        <v>80</v>
      </c>
      <c r="B54" s="118"/>
      <c r="C54" s="119"/>
      <c r="D54" s="120" t="s">
        <v>90</v>
      </c>
      <c r="E54" s="120"/>
      <c r="F54" s="120"/>
      <c r="G54" s="120"/>
      <c r="H54" s="120"/>
      <c r="I54" s="121"/>
      <c r="J54" s="120" t="s">
        <v>91</v>
      </c>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2">
        <f>'VRN - Vedlejší rozpočtové...'!J27</f>
        <v>0</v>
      </c>
      <c r="AH54" s="121"/>
      <c r="AI54" s="121"/>
      <c r="AJ54" s="121"/>
      <c r="AK54" s="121"/>
      <c r="AL54" s="121"/>
      <c r="AM54" s="121"/>
      <c r="AN54" s="122">
        <f>SUM(AG54,AT54)</f>
        <v>0</v>
      </c>
      <c r="AO54" s="121"/>
      <c r="AP54" s="121"/>
      <c r="AQ54" s="123" t="s">
        <v>83</v>
      </c>
      <c r="AR54" s="124"/>
      <c r="AS54" s="130">
        <v>0</v>
      </c>
      <c r="AT54" s="131">
        <f>ROUND(SUM(AV54:AW54),2)</f>
        <v>0</v>
      </c>
      <c r="AU54" s="132">
        <f>'VRN - Vedlejší rozpočtové...'!P81</f>
        <v>0</v>
      </c>
      <c r="AV54" s="131">
        <f>'VRN - Vedlejší rozpočtové...'!J30</f>
        <v>0</v>
      </c>
      <c r="AW54" s="131">
        <f>'VRN - Vedlejší rozpočtové...'!J31</f>
        <v>0</v>
      </c>
      <c r="AX54" s="131">
        <f>'VRN - Vedlejší rozpočtové...'!J32</f>
        <v>0</v>
      </c>
      <c r="AY54" s="131">
        <f>'VRN - Vedlejší rozpočtové...'!J33</f>
        <v>0</v>
      </c>
      <c r="AZ54" s="131">
        <f>'VRN - Vedlejší rozpočtové...'!F30</f>
        <v>0</v>
      </c>
      <c r="BA54" s="131">
        <f>'VRN - Vedlejší rozpočtové...'!F31</f>
        <v>0</v>
      </c>
      <c r="BB54" s="131">
        <f>'VRN - Vedlejší rozpočtové...'!F32</f>
        <v>0</v>
      </c>
      <c r="BC54" s="131">
        <f>'VRN - Vedlejší rozpočtové...'!F33</f>
        <v>0</v>
      </c>
      <c r="BD54" s="133">
        <f>'VRN - Vedlejší rozpočtové...'!F34</f>
        <v>0</v>
      </c>
      <c r="BT54" s="129" t="s">
        <v>84</v>
      </c>
      <c r="BV54" s="129" t="s">
        <v>78</v>
      </c>
      <c r="BW54" s="129" t="s">
        <v>92</v>
      </c>
      <c r="BX54" s="129" t="s">
        <v>7</v>
      </c>
      <c r="CL54" s="129" t="s">
        <v>21</v>
      </c>
      <c r="CM54" s="129" t="s">
        <v>86</v>
      </c>
    </row>
    <row r="55" s="1" customFormat="1" ht="30" customHeight="1">
      <c r="B55" s="44"/>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0"/>
    </row>
    <row r="56" s="1" customFormat="1" ht="6.96" customHeight="1">
      <c r="B56" s="65"/>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70"/>
    </row>
  </sheetData>
  <sheetProtection sheet="1" formatColumns="0" formatRows="0" objects="1" scenarios="1" spinCount="100000" saltValue="GsD46sG+hgvRDTP8n0+rhgcCfJB35+QefGxIs+ioHDAMuKn/QEGuuuLPCZ1wAXwm03zXMEJMONocWvQkLY5FRw==" hashValue="DuJIt+5hoE6ucFf2gyzYn4ncwp7QDnFrKV6GV/GjshQi3n1fZOVupQNxaBdrQKtsHoY6NPBG3Dv/Jaz8fB7VrQ==" algorithmName="SHA-512" password="CC35"/>
  <mergeCells count="49">
    <mergeCell ref="BE5:BE32"/>
    <mergeCell ref="W30:AE30"/>
    <mergeCell ref="X32:AB32"/>
    <mergeCell ref="AK32:AO32"/>
    <mergeCell ref="AR2:BE2"/>
    <mergeCell ref="K5:AO5"/>
    <mergeCell ref="W28:AE28"/>
    <mergeCell ref="AK28:AO28"/>
    <mergeCell ref="AS46:AT48"/>
    <mergeCell ref="AN53:AP53"/>
    <mergeCell ref="AN52:AP52"/>
    <mergeCell ref="AM46:AP46"/>
    <mergeCell ref="AN49:AP49"/>
    <mergeCell ref="AG52:AM52"/>
    <mergeCell ref="AG53:AM53"/>
    <mergeCell ref="AN54:AP54"/>
    <mergeCell ref="AG54:AM54"/>
    <mergeCell ref="AG51:AM51"/>
    <mergeCell ref="AN51:AP51"/>
    <mergeCell ref="L29:O29"/>
    <mergeCell ref="L28:O28"/>
    <mergeCell ref="E14:AJ14"/>
    <mergeCell ref="E20:AN20"/>
    <mergeCell ref="AK23:AO23"/>
    <mergeCell ref="L25:O25"/>
    <mergeCell ref="W25:AE25"/>
    <mergeCell ref="AK25:AO25"/>
    <mergeCell ref="L26:O26"/>
    <mergeCell ref="W26:AE26"/>
    <mergeCell ref="AK26:AO26"/>
    <mergeCell ref="L27:O27"/>
    <mergeCell ref="W27:AE27"/>
    <mergeCell ref="AK27:AO27"/>
    <mergeCell ref="L30:O30"/>
    <mergeCell ref="AK30:AO30"/>
    <mergeCell ref="K6:AO6"/>
    <mergeCell ref="J52:AF52"/>
    <mergeCell ref="W29:AE29"/>
    <mergeCell ref="AK29:AO29"/>
    <mergeCell ref="C49:G49"/>
    <mergeCell ref="L42:AO42"/>
    <mergeCell ref="AM44:AN44"/>
    <mergeCell ref="I49:AF49"/>
    <mergeCell ref="AG49:AM49"/>
    <mergeCell ref="D52:H52"/>
    <mergeCell ref="D53:H53"/>
    <mergeCell ref="J53:AF53"/>
    <mergeCell ref="D54:H54"/>
    <mergeCell ref="J54:AF54"/>
  </mergeCells>
  <hyperlinks>
    <hyperlink ref="K1:S1" location="C2" display="1) Rekapitulace stavby"/>
    <hyperlink ref="W1:AI1" location="C51" display="2) Rekapitulace objektů stavby a soupisů prací"/>
    <hyperlink ref="A52" location="'SO 101 - Oprava chodníku'!C2" display="/"/>
    <hyperlink ref="A53" location="'SO 102 - Výměna obkladů v...'!C2" display="/"/>
    <hyperlink ref="A54" location="'VRN - Vedlejší rozpočtové...'!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4"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19"/>
      <c r="B1" s="135"/>
      <c r="C1" s="135"/>
      <c r="D1" s="136" t="s">
        <v>1</v>
      </c>
      <c r="E1" s="135"/>
      <c r="F1" s="137" t="s">
        <v>93</v>
      </c>
      <c r="G1" s="137" t="s">
        <v>94</v>
      </c>
      <c r="H1" s="137"/>
      <c r="I1" s="138"/>
      <c r="J1" s="137" t="s">
        <v>95</v>
      </c>
      <c r="K1" s="136" t="s">
        <v>96</v>
      </c>
      <c r="L1" s="137" t="s">
        <v>97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85</v>
      </c>
    </row>
    <row r="3" ht="6.96" customHeight="1">
      <c r="B3" s="23"/>
      <c r="C3" s="24"/>
      <c r="D3" s="24"/>
      <c r="E3" s="24"/>
      <c r="F3" s="24"/>
      <c r="G3" s="24"/>
      <c r="H3" s="24"/>
      <c r="I3" s="139"/>
      <c r="J3" s="24"/>
      <c r="K3" s="25"/>
      <c r="AT3" s="22" t="s">
        <v>86</v>
      </c>
    </row>
    <row r="4" ht="36.96" customHeight="1">
      <c r="B4" s="26"/>
      <c r="C4" s="27"/>
      <c r="D4" s="28" t="s">
        <v>98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4.4" customHeight="1">
      <c r="B7" s="26"/>
      <c r="C7" s="27"/>
      <c r="D7" s="27"/>
      <c r="E7" s="141" t="str">
        <f>'Rekapitulace stavby'!K6</f>
        <v>WILSONOVA - chodník před Státní operou</v>
      </c>
      <c r="F7" s="38"/>
      <c r="G7" s="38"/>
      <c r="H7" s="38"/>
      <c r="I7" s="140"/>
      <c r="J7" s="27"/>
      <c r="K7" s="29"/>
    </row>
    <row r="8" s="1" customFormat="1">
      <c r="B8" s="44"/>
      <c r="C8" s="45"/>
      <c r="D8" s="38" t="s">
        <v>99</v>
      </c>
      <c r="E8" s="45"/>
      <c r="F8" s="45"/>
      <c r="G8" s="45"/>
      <c r="H8" s="45"/>
      <c r="I8" s="142"/>
      <c r="J8" s="45"/>
      <c r="K8" s="49"/>
    </row>
    <row r="9" s="1" customFormat="1" ht="36.96" customHeight="1">
      <c r="B9" s="44"/>
      <c r="C9" s="45"/>
      <c r="D9" s="45"/>
      <c r="E9" s="143" t="s">
        <v>100</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20. 7. 2018</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
        <v>29</v>
      </c>
      <c r="K14" s="49"/>
    </row>
    <row r="15" s="1" customFormat="1" ht="18" customHeight="1">
      <c r="B15" s="44"/>
      <c r="C15" s="45"/>
      <c r="D15" s="45"/>
      <c r="E15" s="33" t="s">
        <v>30</v>
      </c>
      <c r="F15" s="45"/>
      <c r="G15" s="45"/>
      <c r="H15" s="45"/>
      <c r="I15" s="144" t="s">
        <v>31</v>
      </c>
      <c r="J15" s="33" t="s">
        <v>32</v>
      </c>
      <c r="K15" s="49"/>
    </row>
    <row r="16" s="1" customFormat="1" ht="6.96" customHeight="1">
      <c r="B16" s="44"/>
      <c r="C16" s="45"/>
      <c r="D16" s="45"/>
      <c r="E16" s="45"/>
      <c r="F16" s="45"/>
      <c r="G16" s="45"/>
      <c r="H16" s="45"/>
      <c r="I16" s="142"/>
      <c r="J16" s="45"/>
      <c r="K16" s="49"/>
    </row>
    <row r="17" s="1" customFormat="1" ht="14.4" customHeight="1">
      <c r="B17" s="44"/>
      <c r="C17" s="45"/>
      <c r="D17" s="38" t="s">
        <v>33</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31</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35</v>
      </c>
      <c r="E20" s="45"/>
      <c r="F20" s="45"/>
      <c r="G20" s="45"/>
      <c r="H20" s="45"/>
      <c r="I20" s="144" t="s">
        <v>28</v>
      </c>
      <c r="J20" s="33" t="s">
        <v>36</v>
      </c>
      <c r="K20" s="49"/>
    </row>
    <row r="21" s="1" customFormat="1" ht="18" customHeight="1">
      <c r="B21" s="44"/>
      <c r="C21" s="45"/>
      <c r="D21" s="45"/>
      <c r="E21" s="33" t="s">
        <v>37</v>
      </c>
      <c r="F21" s="45"/>
      <c r="G21" s="45"/>
      <c r="H21" s="45"/>
      <c r="I21" s="144" t="s">
        <v>31</v>
      </c>
      <c r="J21" s="33" t="s">
        <v>38</v>
      </c>
      <c r="K21" s="49"/>
    </row>
    <row r="22" s="1" customFormat="1" ht="6.96" customHeight="1">
      <c r="B22" s="44"/>
      <c r="C22" s="45"/>
      <c r="D22" s="45"/>
      <c r="E22" s="45"/>
      <c r="F22" s="45"/>
      <c r="G22" s="45"/>
      <c r="H22" s="45"/>
      <c r="I22" s="142"/>
      <c r="J22" s="45"/>
      <c r="K22" s="49"/>
    </row>
    <row r="23" s="1" customFormat="1" ht="14.4" customHeight="1">
      <c r="B23" s="44"/>
      <c r="C23" s="45"/>
      <c r="D23" s="38" t="s">
        <v>40</v>
      </c>
      <c r="E23" s="45"/>
      <c r="F23" s="45"/>
      <c r="G23" s="45"/>
      <c r="H23" s="45"/>
      <c r="I23" s="142"/>
      <c r="J23" s="45"/>
      <c r="K23" s="49"/>
    </row>
    <row r="24" s="6" customFormat="1" ht="14.4"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42</v>
      </c>
      <c r="E27" s="45"/>
      <c r="F27" s="45"/>
      <c r="G27" s="45"/>
      <c r="H27" s="45"/>
      <c r="I27" s="142"/>
      <c r="J27" s="153">
        <f>ROUND(J84,2)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44</v>
      </c>
      <c r="G29" s="45"/>
      <c r="H29" s="45"/>
      <c r="I29" s="154" t="s">
        <v>43</v>
      </c>
      <c r="J29" s="50" t="s">
        <v>45</v>
      </c>
      <c r="K29" s="49"/>
    </row>
    <row r="30" s="1" customFormat="1" ht="14.4" customHeight="1">
      <c r="B30" s="44"/>
      <c r="C30" s="45"/>
      <c r="D30" s="53" t="s">
        <v>46</v>
      </c>
      <c r="E30" s="53" t="s">
        <v>47</v>
      </c>
      <c r="F30" s="155">
        <f>ROUND(SUM(BE84:BE258), 2)</f>
        <v>0</v>
      </c>
      <c r="G30" s="45"/>
      <c r="H30" s="45"/>
      <c r="I30" s="156">
        <v>0.20999999999999999</v>
      </c>
      <c r="J30" s="155">
        <f>ROUND(ROUND((SUM(BE84:BE258)), 2)*I30, 2)</f>
        <v>0</v>
      </c>
      <c r="K30" s="49"/>
    </row>
    <row r="31" s="1" customFormat="1" ht="14.4" customHeight="1">
      <c r="B31" s="44"/>
      <c r="C31" s="45"/>
      <c r="D31" s="45"/>
      <c r="E31" s="53" t="s">
        <v>48</v>
      </c>
      <c r="F31" s="155">
        <f>ROUND(SUM(BF84:BF258), 2)</f>
        <v>0</v>
      </c>
      <c r="G31" s="45"/>
      <c r="H31" s="45"/>
      <c r="I31" s="156">
        <v>0.14999999999999999</v>
      </c>
      <c r="J31" s="155">
        <f>ROUND(ROUND((SUM(BF84:BF258)), 2)*I31, 2)</f>
        <v>0</v>
      </c>
      <c r="K31" s="49"/>
    </row>
    <row r="32" hidden="1" s="1" customFormat="1" ht="14.4" customHeight="1">
      <c r="B32" s="44"/>
      <c r="C32" s="45"/>
      <c r="D32" s="45"/>
      <c r="E32" s="53" t="s">
        <v>49</v>
      </c>
      <c r="F32" s="155">
        <f>ROUND(SUM(BG84:BG258), 2)</f>
        <v>0</v>
      </c>
      <c r="G32" s="45"/>
      <c r="H32" s="45"/>
      <c r="I32" s="156">
        <v>0.20999999999999999</v>
      </c>
      <c r="J32" s="155">
        <v>0</v>
      </c>
      <c r="K32" s="49"/>
    </row>
    <row r="33" hidden="1" s="1" customFormat="1" ht="14.4" customHeight="1">
      <c r="B33" s="44"/>
      <c r="C33" s="45"/>
      <c r="D33" s="45"/>
      <c r="E33" s="53" t="s">
        <v>50</v>
      </c>
      <c r="F33" s="155">
        <f>ROUND(SUM(BH84:BH258), 2)</f>
        <v>0</v>
      </c>
      <c r="G33" s="45"/>
      <c r="H33" s="45"/>
      <c r="I33" s="156">
        <v>0.14999999999999999</v>
      </c>
      <c r="J33" s="155">
        <v>0</v>
      </c>
      <c r="K33" s="49"/>
    </row>
    <row r="34" hidden="1" s="1" customFormat="1" ht="14.4" customHeight="1">
      <c r="B34" s="44"/>
      <c r="C34" s="45"/>
      <c r="D34" s="45"/>
      <c r="E34" s="53" t="s">
        <v>51</v>
      </c>
      <c r="F34" s="155">
        <f>ROUND(SUM(BI84:BI258),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52</v>
      </c>
      <c r="E36" s="96"/>
      <c r="F36" s="96"/>
      <c r="G36" s="159" t="s">
        <v>53</v>
      </c>
      <c r="H36" s="160" t="s">
        <v>54</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101</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4.4" customHeight="1">
      <c r="B45" s="44"/>
      <c r="C45" s="45"/>
      <c r="D45" s="45"/>
      <c r="E45" s="141" t="str">
        <f>E7</f>
        <v>WILSONOVA - chodník před Státní operou</v>
      </c>
      <c r="F45" s="38"/>
      <c r="G45" s="38"/>
      <c r="H45" s="38"/>
      <c r="I45" s="142"/>
      <c r="J45" s="45"/>
      <c r="K45" s="49"/>
    </row>
    <row r="46" s="1" customFormat="1" ht="14.4" customHeight="1">
      <c r="B46" s="44"/>
      <c r="C46" s="38" t="s">
        <v>99</v>
      </c>
      <c r="D46" s="45"/>
      <c r="E46" s="45"/>
      <c r="F46" s="45"/>
      <c r="G46" s="45"/>
      <c r="H46" s="45"/>
      <c r="I46" s="142"/>
      <c r="J46" s="45"/>
      <c r="K46" s="49"/>
    </row>
    <row r="47" s="1" customFormat="1" ht="16.2" customHeight="1">
      <c r="B47" s="44"/>
      <c r="C47" s="45"/>
      <c r="D47" s="45"/>
      <c r="E47" s="143" t="str">
        <f>E9</f>
        <v>SO 101 - Oprava chodníku</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MČ Praha 1, k.ú. Vinohrady</v>
      </c>
      <c r="G49" s="45"/>
      <c r="H49" s="45"/>
      <c r="I49" s="144" t="s">
        <v>25</v>
      </c>
      <c r="J49" s="145" t="str">
        <f>IF(J12="","",J12)</f>
        <v>20. 7. 2018</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Technická správa komunikací hl. m. Prahy, a.s.</v>
      </c>
      <c r="G51" s="45"/>
      <c r="H51" s="45"/>
      <c r="I51" s="144" t="s">
        <v>35</v>
      </c>
      <c r="J51" s="42" t="str">
        <f>E21</f>
        <v>DIPRO, spol. s r.o.</v>
      </c>
      <c r="K51" s="49"/>
    </row>
    <row r="52" s="1" customFormat="1" ht="14.4" customHeight="1">
      <c r="B52" s="44"/>
      <c r="C52" s="38" t="s">
        <v>33</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102</v>
      </c>
      <c r="D54" s="157"/>
      <c r="E54" s="157"/>
      <c r="F54" s="157"/>
      <c r="G54" s="157"/>
      <c r="H54" s="157"/>
      <c r="I54" s="171"/>
      <c r="J54" s="172" t="s">
        <v>103</v>
      </c>
      <c r="K54" s="173"/>
    </row>
    <row r="55" s="1" customFormat="1" ht="10.32" customHeight="1">
      <c r="B55" s="44"/>
      <c r="C55" s="45"/>
      <c r="D55" s="45"/>
      <c r="E55" s="45"/>
      <c r="F55" s="45"/>
      <c r="G55" s="45"/>
      <c r="H55" s="45"/>
      <c r="I55" s="142"/>
      <c r="J55" s="45"/>
      <c r="K55" s="49"/>
    </row>
    <row r="56" s="1" customFormat="1" ht="29.28" customHeight="1">
      <c r="B56" s="44"/>
      <c r="C56" s="174" t="s">
        <v>104</v>
      </c>
      <c r="D56" s="45"/>
      <c r="E56" s="45"/>
      <c r="F56" s="45"/>
      <c r="G56" s="45"/>
      <c r="H56" s="45"/>
      <c r="I56" s="142"/>
      <c r="J56" s="153">
        <f>J84</f>
        <v>0</v>
      </c>
      <c r="K56" s="49"/>
      <c r="AU56" s="22" t="s">
        <v>105</v>
      </c>
    </row>
    <row r="57" s="7" customFormat="1" ht="24.96" customHeight="1">
      <c r="B57" s="175"/>
      <c r="C57" s="176"/>
      <c r="D57" s="177" t="s">
        <v>106</v>
      </c>
      <c r="E57" s="178"/>
      <c r="F57" s="178"/>
      <c r="G57" s="178"/>
      <c r="H57" s="178"/>
      <c r="I57" s="179"/>
      <c r="J57" s="180">
        <f>J85</f>
        <v>0</v>
      </c>
      <c r="K57" s="181"/>
    </row>
    <row r="58" s="8" customFormat="1" ht="19.92" customHeight="1">
      <c r="B58" s="182"/>
      <c r="C58" s="183"/>
      <c r="D58" s="184" t="s">
        <v>107</v>
      </c>
      <c r="E58" s="185"/>
      <c r="F58" s="185"/>
      <c r="G58" s="185"/>
      <c r="H58" s="185"/>
      <c r="I58" s="186"/>
      <c r="J58" s="187">
        <f>J86</f>
        <v>0</v>
      </c>
      <c r="K58" s="188"/>
    </row>
    <row r="59" s="8" customFormat="1" ht="19.92" customHeight="1">
      <c r="B59" s="182"/>
      <c r="C59" s="183"/>
      <c r="D59" s="184" t="s">
        <v>108</v>
      </c>
      <c r="E59" s="185"/>
      <c r="F59" s="185"/>
      <c r="G59" s="185"/>
      <c r="H59" s="185"/>
      <c r="I59" s="186"/>
      <c r="J59" s="187">
        <f>J119</f>
        <v>0</v>
      </c>
      <c r="K59" s="188"/>
    </row>
    <row r="60" s="8" customFormat="1" ht="19.92" customHeight="1">
      <c r="B60" s="182"/>
      <c r="C60" s="183"/>
      <c r="D60" s="184" t="s">
        <v>109</v>
      </c>
      <c r="E60" s="185"/>
      <c r="F60" s="185"/>
      <c r="G60" s="185"/>
      <c r="H60" s="185"/>
      <c r="I60" s="186"/>
      <c r="J60" s="187">
        <f>J153</f>
        <v>0</v>
      </c>
      <c r="K60" s="188"/>
    </row>
    <row r="61" s="8" customFormat="1" ht="19.92" customHeight="1">
      <c r="B61" s="182"/>
      <c r="C61" s="183"/>
      <c r="D61" s="184" t="s">
        <v>110</v>
      </c>
      <c r="E61" s="185"/>
      <c r="F61" s="185"/>
      <c r="G61" s="185"/>
      <c r="H61" s="185"/>
      <c r="I61" s="186"/>
      <c r="J61" s="187">
        <f>J160</f>
        <v>0</v>
      </c>
      <c r="K61" s="188"/>
    </row>
    <row r="62" s="8" customFormat="1" ht="19.92" customHeight="1">
      <c r="B62" s="182"/>
      <c r="C62" s="183"/>
      <c r="D62" s="184" t="s">
        <v>111</v>
      </c>
      <c r="E62" s="185"/>
      <c r="F62" s="185"/>
      <c r="G62" s="185"/>
      <c r="H62" s="185"/>
      <c r="I62" s="186"/>
      <c r="J62" s="187">
        <f>J206</f>
        <v>0</v>
      </c>
      <c r="K62" s="188"/>
    </row>
    <row r="63" s="8" customFormat="1" ht="19.92" customHeight="1">
      <c r="B63" s="182"/>
      <c r="C63" s="183"/>
      <c r="D63" s="184" t="s">
        <v>112</v>
      </c>
      <c r="E63" s="185"/>
      <c r="F63" s="185"/>
      <c r="G63" s="185"/>
      <c r="H63" s="185"/>
      <c r="I63" s="186"/>
      <c r="J63" s="187">
        <f>J250</f>
        <v>0</v>
      </c>
      <c r="K63" s="188"/>
    </row>
    <row r="64" s="7" customFormat="1" ht="24.96" customHeight="1">
      <c r="B64" s="175"/>
      <c r="C64" s="176"/>
      <c r="D64" s="177" t="s">
        <v>113</v>
      </c>
      <c r="E64" s="178"/>
      <c r="F64" s="178"/>
      <c r="G64" s="178"/>
      <c r="H64" s="178"/>
      <c r="I64" s="179"/>
      <c r="J64" s="180">
        <f>J253</f>
        <v>0</v>
      </c>
      <c r="K64" s="181"/>
    </row>
    <row r="65" s="1" customFormat="1" ht="21.84" customHeight="1">
      <c r="B65" s="44"/>
      <c r="C65" s="45"/>
      <c r="D65" s="45"/>
      <c r="E65" s="45"/>
      <c r="F65" s="45"/>
      <c r="G65" s="45"/>
      <c r="H65" s="45"/>
      <c r="I65" s="142"/>
      <c r="J65" s="45"/>
      <c r="K65" s="49"/>
    </row>
    <row r="66" s="1" customFormat="1" ht="6.96" customHeight="1">
      <c r="B66" s="65"/>
      <c r="C66" s="66"/>
      <c r="D66" s="66"/>
      <c r="E66" s="66"/>
      <c r="F66" s="66"/>
      <c r="G66" s="66"/>
      <c r="H66" s="66"/>
      <c r="I66" s="164"/>
      <c r="J66" s="66"/>
      <c r="K66" s="67"/>
    </row>
    <row r="70" s="1" customFormat="1" ht="6.96" customHeight="1">
      <c r="B70" s="68"/>
      <c r="C70" s="69"/>
      <c r="D70" s="69"/>
      <c r="E70" s="69"/>
      <c r="F70" s="69"/>
      <c r="G70" s="69"/>
      <c r="H70" s="69"/>
      <c r="I70" s="167"/>
      <c r="J70" s="69"/>
      <c r="K70" s="69"/>
      <c r="L70" s="70"/>
    </row>
    <row r="71" s="1" customFormat="1" ht="36.96" customHeight="1">
      <c r="B71" s="44"/>
      <c r="C71" s="71" t="s">
        <v>114</v>
      </c>
      <c r="D71" s="72"/>
      <c r="E71" s="72"/>
      <c r="F71" s="72"/>
      <c r="G71" s="72"/>
      <c r="H71" s="72"/>
      <c r="I71" s="189"/>
      <c r="J71" s="72"/>
      <c r="K71" s="72"/>
      <c r="L71" s="70"/>
    </row>
    <row r="72" s="1" customFormat="1" ht="6.96" customHeight="1">
      <c r="B72" s="44"/>
      <c r="C72" s="72"/>
      <c r="D72" s="72"/>
      <c r="E72" s="72"/>
      <c r="F72" s="72"/>
      <c r="G72" s="72"/>
      <c r="H72" s="72"/>
      <c r="I72" s="189"/>
      <c r="J72" s="72"/>
      <c r="K72" s="72"/>
      <c r="L72" s="70"/>
    </row>
    <row r="73" s="1" customFormat="1" ht="14.4" customHeight="1">
      <c r="B73" s="44"/>
      <c r="C73" s="74" t="s">
        <v>18</v>
      </c>
      <c r="D73" s="72"/>
      <c r="E73" s="72"/>
      <c r="F73" s="72"/>
      <c r="G73" s="72"/>
      <c r="H73" s="72"/>
      <c r="I73" s="189"/>
      <c r="J73" s="72"/>
      <c r="K73" s="72"/>
      <c r="L73" s="70"/>
    </row>
    <row r="74" s="1" customFormat="1" ht="14.4" customHeight="1">
      <c r="B74" s="44"/>
      <c r="C74" s="72"/>
      <c r="D74" s="72"/>
      <c r="E74" s="190" t="str">
        <f>E7</f>
        <v>WILSONOVA - chodník před Státní operou</v>
      </c>
      <c r="F74" s="74"/>
      <c r="G74" s="74"/>
      <c r="H74" s="74"/>
      <c r="I74" s="189"/>
      <c r="J74" s="72"/>
      <c r="K74" s="72"/>
      <c r="L74" s="70"/>
    </row>
    <row r="75" s="1" customFormat="1" ht="14.4" customHeight="1">
      <c r="B75" s="44"/>
      <c r="C75" s="74" t="s">
        <v>99</v>
      </c>
      <c r="D75" s="72"/>
      <c r="E75" s="72"/>
      <c r="F75" s="72"/>
      <c r="G75" s="72"/>
      <c r="H75" s="72"/>
      <c r="I75" s="189"/>
      <c r="J75" s="72"/>
      <c r="K75" s="72"/>
      <c r="L75" s="70"/>
    </row>
    <row r="76" s="1" customFormat="1" ht="16.2" customHeight="1">
      <c r="B76" s="44"/>
      <c r="C76" s="72"/>
      <c r="D76" s="72"/>
      <c r="E76" s="80" t="str">
        <f>E9</f>
        <v>SO 101 - Oprava chodníku</v>
      </c>
      <c r="F76" s="72"/>
      <c r="G76" s="72"/>
      <c r="H76" s="72"/>
      <c r="I76" s="189"/>
      <c r="J76" s="72"/>
      <c r="K76" s="72"/>
      <c r="L76" s="70"/>
    </row>
    <row r="77" s="1" customFormat="1" ht="6.96" customHeight="1">
      <c r="B77" s="44"/>
      <c r="C77" s="72"/>
      <c r="D77" s="72"/>
      <c r="E77" s="72"/>
      <c r="F77" s="72"/>
      <c r="G77" s="72"/>
      <c r="H77" s="72"/>
      <c r="I77" s="189"/>
      <c r="J77" s="72"/>
      <c r="K77" s="72"/>
      <c r="L77" s="70"/>
    </row>
    <row r="78" s="1" customFormat="1" ht="18" customHeight="1">
      <c r="B78" s="44"/>
      <c r="C78" s="74" t="s">
        <v>23</v>
      </c>
      <c r="D78" s="72"/>
      <c r="E78" s="72"/>
      <c r="F78" s="191" t="str">
        <f>F12</f>
        <v>MČ Praha 1, k.ú. Vinohrady</v>
      </c>
      <c r="G78" s="72"/>
      <c r="H78" s="72"/>
      <c r="I78" s="192" t="s">
        <v>25</v>
      </c>
      <c r="J78" s="83" t="str">
        <f>IF(J12="","",J12)</f>
        <v>20. 7. 2018</v>
      </c>
      <c r="K78" s="72"/>
      <c r="L78" s="70"/>
    </row>
    <row r="79" s="1" customFormat="1" ht="6.96" customHeight="1">
      <c r="B79" s="44"/>
      <c r="C79" s="72"/>
      <c r="D79" s="72"/>
      <c r="E79" s="72"/>
      <c r="F79" s="72"/>
      <c r="G79" s="72"/>
      <c r="H79" s="72"/>
      <c r="I79" s="189"/>
      <c r="J79" s="72"/>
      <c r="K79" s="72"/>
      <c r="L79" s="70"/>
    </row>
    <row r="80" s="1" customFormat="1">
      <c r="B80" s="44"/>
      <c r="C80" s="74" t="s">
        <v>27</v>
      </c>
      <c r="D80" s="72"/>
      <c r="E80" s="72"/>
      <c r="F80" s="191" t="str">
        <f>E15</f>
        <v>Technická správa komunikací hl. m. Prahy, a.s.</v>
      </c>
      <c r="G80" s="72"/>
      <c r="H80" s="72"/>
      <c r="I80" s="192" t="s">
        <v>35</v>
      </c>
      <c r="J80" s="191" t="str">
        <f>E21</f>
        <v>DIPRO, spol. s r.o.</v>
      </c>
      <c r="K80" s="72"/>
      <c r="L80" s="70"/>
    </row>
    <row r="81" s="1" customFormat="1" ht="14.4" customHeight="1">
      <c r="B81" s="44"/>
      <c r="C81" s="74" t="s">
        <v>33</v>
      </c>
      <c r="D81" s="72"/>
      <c r="E81" s="72"/>
      <c r="F81" s="191" t="str">
        <f>IF(E18="","",E18)</f>
        <v/>
      </c>
      <c r="G81" s="72"/>
      <c r="H81" s="72"/>
      <c r="I81" s="189"/>
      <c r="J81" s="72"/>
      <c r="K81" s="72"/>
      <c r="L81" s="70"/>
    </row>
    <row r="82" s="1" customFormat="1" ht="10.32" customHeight="1">
      <c r="B82" s="44"/>
      <c r="C82" s="72"/>
      <c r="D82" s="72"/>
      <c r="E82" s="72"/>
      <c r="F82" s="72"/>
      <c r="G82" s="72"/>
      <c r="H82" s="72"/>
      <c r="I82" s="189"/>
      <c r="J82" s="72"/>
      <c r="K82" s="72"/>
      <c r="L82" s="70"/>
    </row>
    <row r="83" s="9" customFormat="1" ht="29.28" customHeight="1">
      <c r="B83" s="193"/>
      <c r="C83" s="194" t="s">
        <v>115</v>
      </c>
      <c r="D83" s="195" t="s">
        <v>61</v>
      </c>
      <c r="E83" s="195" t="s">
        <v>57</v>
      </c>
      <c r="F83" s="195" t="s">
        <v>116</v>
      </c>
      <c r="G83" s="195" t="s">
        <v>117</v>
      </c>
      <c r="H83" s="195" t="s">
        <v>118</v>
      </c>
      <c r="I83" s="196" t="s">
        <v>119</v>
      </c>
      <c r="J83" s="195" t="s">
        <v>103</v>
      </c>
      <c r="K83" s="197" t="s">
        <v>120</v>
      </c>
      <c r="L83" s="198"/>
      <c r="M83" s="100" t="s">
        <v>121</v>
      </c>
      <c r="N83" s="101" t="s">
        <v>46</v>
      </c>
      <c r="O83" s="101" t="s">
        <v>122</v>
      </c>
      <c r="P83" s="101" t="s">
        <v>123</v>
      </c>
      <c r="Q83" s="101" t="s">
        <v>124</v>
      </c>
      <c r="R83" s="101" t="s">
        <v>125</v>
      </c>
      <c r="S83" s="101" t="s">
        <v>126</v>
      </c>
      <c r="T83" s="102" t="s">
        <v>127</v>
      </c>
    </row>
    <row r="84" s="1" customFormat="1" ht="29.28" customHeight="1">
      <c r="B84" s="44"/>
      <c r="C84" s="106" t="s">
        <v>104</v>
      </c>
      <c r="D84" s="72"/>
      <c r="E84" s="72"/>
      <c r="F84" s="72"/>
      <c r="G84" s="72"/>
      <c r="H84" s="72"/>
      <c r="I84" s="189"/>
      <c r="J84" s="199">
        <f>BK84</f>
        <v>0</v>
      </c>
      <c r="K84" s="72"/>
      <c r="L84" s="70"/>
      <c r="M84" s="103"/>
      <c r="N84" s="104"/>
      <c r="O84" s="104"/>
      <c r="P84" s="200">
        <f>P85+P253</f>
        <v>0</v>
      </c>
      <c r="Q84" s="104"/>
      <c r="R84" s="200">
        <f>R85+R253</f>
        <v>442.54569310000005</v>
      </c>
      <c r="S84" s="104"/>
      <c r="T84" s="201">
        <f>T85+T253</f>
        <v>754.84800000000007</v>
      </c>
      <c r="AT84" s="22" t="s">
        <v>75</v>
      </c>
      <c r="AU84" s="22" t="s">
        <v>105</v>
      </c>
      <c r="BK84" s="202">
        <f>BK85+BK253</f>
        <v>0</v>
      </c>
    </row>
    <row r="85" s="10" customFormat="1" ht="37.44" customHeight="1">
      <c r="B85" s="203"/>
      <c r="C85" s="204"/>
      <c r="D85" s="205" t="s">
        <v>75</v>
      </c>
      <c r="E85" s="206" t="s">
        <v>128</v>
      </c>
      <c r="F85" s="206" t="s">
        <v>129</v>
      </c>
      <c r="G85" s="204"/>
      <c r="H85" s="204"/>
      <c r="I85" s="207"/>
      <c r="J85" s="208">
        <f>BK85</f>
        <v>0</v>
      </c>
      <c r="K85" s="204"/>
      <c r="L85" s="209"/>
      <c r="M85" s="210"/>
      <c r="N85" s="211"/>
      <c r="O85" s="211"/>
      <c r="P85" s="212">
        <f>P86+P119+P153+P160+P206+P250</f>
        <v>0</v>
      </c>
      <c r="Q85" s="211"/>
      <c r="R85" s="212">
        <f>R86+R119+R153+R160+R206+R250</f>
        <v>442.54569310000005</v>
      </c>
      <c r="S85" s="211"/>
      <c r="T85" s="213">
        <f>T86+T119+T153+T160+T206+T250</f>
        <v>754.84800000000007</v>
      </c>
      <c r="AR85" s="214" t="s">
        <v>84</v>
      </c>
      <c r="AT85" s="215" t="s">
        <v>75</v>
      </c>
      <c r="AU85" s="215" t="s">
        <v>76</v>
      </c>
      <c r="AY85" s="214" t="s">
        <v>130</v>
      </c>
      <c r="BK85" s="216">
        <f>BK86+BK119+BK153+BK160+BK206+BK250</f>
        <v>0</v>
      </c>
    </row>
    <row r="86" s="10" customFormat="1" ht="19.92" customHeight="1">
      <c r="B86" s="203"/>
      <c r="C86" s="204"/>
      <c r="D86" s="205" t="s">
        <v>75</v>
      </c>
      <c r="E86" s="217" t="s">
        <v>84</v>
      </c>
      <c r="F86" s="217" t="s">
        <v>131</v>
      </c>
      <c r="G86" s="204"/>
      <c r="H86" s="204"/>
      <c r="I86" s="207"/>
      <c r="J86" s="218">
        <f>BK86</f>
        <v>0</v>
      </c>
      <c r="K86" s="204"/>
      <c r="L86" s="209"/>
      <c r="M86" s="210"/>
      <c r="N86" s="211"/>
      <c r="O86" s="211"/>
      <c r="P86" s="212">
        <f>SUM(P87:P118)</f>
        <v>0</v>
      </c>
      <c r="Q86" s="211"/>
      <c r="R86" s="212">
        <f>SUM(R87:R118)</f>
        <v>0.069000000000000006</v>
      </c>
      <c r="S86" s="211"/>
      <c r="T86" s="213">
        <f>SUM(T87:T118)</f>
        <v>754.57000000000005</v>
      </c>
      <c r="AR86" s="214" t="s">
        <v>84</v>
      </c>
      <c r="AT86" s="215" t="s">
        <v>75</v>
      </c>
      <c r="AU86" s="215" t="s">
        <v>84</v>
      </c>
      <c r="AY86" s="214" t="s">
        <v>130</v>
      </c>
      <c r="BK86" s="216">
        <f>SUM(BK87:BK118)</f>
        <v>0</v>
      </c>
    </row>
    <row r="87" s="1" customFormat="1" ht="14.4" customHeight="1">
      <c r="B87" s="44"/>
      <c r="C87" s="219" t="s">
        <v>84</v>
      </c>
      <c r="D87" s="219" t="s">
        <v>132</v>
      </c>
      <c r="E87" s="220" t="s">
        <v>133</v>
      </c>
      <c r="F87" s="221" t="s">
        <v>134</v>
      </c>
      <c r="G87" s="222" t="s">
        <v>135</v>
      </c>
      <c r="H87" s="223">
        <v>27</v>
      </c>
      <c r="I87" s="224"/>
      <c r="J87" s="225">
        <f>ROUND(I87*H87,2)</f>
        <v>0</v>
      </c>
      <c r="K87" s="221" t="s">
        <v>136</v>
      </c>
      <c r="L87" s="70"/>
      <c r="M87" s="226" t="s">
        <v>21</v>
      </c>
      <c r="N87" s="227" t="s">
        <v>47</v>
      </c>
      <c r="O87" s="45"/>
      <c r="P87" s="228">
        <f>O87*H87</f>
        <v>0</v>
      </c>
      <c r="Q87" s="228">
        <v>0</v>
      </c>
      <c r="R87" s="228">
        <f>Q87*H87</f>
        <v>0</v>
      </c>
      <c r="S87" s="228">
        <v>0.22</v>
      </c>
      <c r="T87" s="229">
        <f>S87*H87</f>
        <v>5.9400000000000004</v>
      </c>
      <c r="AR87" s="22" t="s">
        <v>137</v>
      </c>
      <c r="AT87" s="22" t="s">
        <v>132</v>
      </c>
      <c r="AU87" s="22" t="s">
        <v>86</v>
      </c>
      <c r="AY87" s="22" t="s">
        <v>130</v>
      </c>
      <c r="BE87" s="230">
        <f>IF(N87="základní",J87,0)</f>
        <v>0</v>
      </c>
      <c r="BF87" s="230">
        <f>IF(N87="snížená",J87,0)</f>
        <v>0</v>
      </c>
      <c r="BG87" s="230">
        <f>IF(N87="zákl. přenesená",J87,0)</f>
        <v>0</v>
      </c>
      <c r="BH87" s="230">
        <f>IF(N87="sníž. přenesená",J87,0)</f>
        <v>0</v>
      </c>
      <c r="BI87" s="230">
        <f>IF(N87="nulová",J87,0)</f>
        <v>0</v>
      </c>
      <c r="BJ87" s="22" t="s">
        <v>84</v>
      </c>
      <c r="BK87" s="230">
        <f>ROUND(I87*H87,2)</f>
        <v>0</v>
      </c>
      <c r="BL87" s="22" t="s">
        <v>137</v>
      </c>
      <c r="BM87" s="22" t="s">
        <v>138</v>
      </c>
    </row>
    <row r="88" s="1" customFormat="1">
      <c r="B88" s="44"/>
      <c r="C88" s="72"/>
      <c r="D88" s="231" t="s">
        <v>139</v>
      </c>
      <c r="E88" s="72"/>
      <c r="F88" s="232" t="s">
        <v>140</v>
      </c>
      <c r="G88" s="72"/>
      <c r="H88" s="72"/>
      <c r="I88" s="189"/>
      <c r="J88" s="72"/>
      <c r="K88" s="72"/>
      <c r="L88" s="70"/>
      <c r="M88" s="233"/>
      <c r="N88" s="45"/>
      <c r="O88" s="45"/>
      <c r="P88" s="45"/>
      <c r="Q88" s="45"/>
      <c r="R88" s="45"/>
      <c r="S88" s="45"/>
      <c r="T88" s="93"/>
      <c r="AT88" s="22" t="s">
        <v>139</v>
      </c>
      <c r="AU88" s="22" t="s">
        <v>86</v>
      </c>
    </row>
    <row r="89" s="1" customFormat="1">
      <c r="B89" s="44"/>
      <c r="C89" s="72"/>
      <c r="D89" s="231" t="s">
        <v>141</v>
      </c>
      <c r="E89" s="72"/>
      <c r="F89" s="234" t="s">
        <v>142</v>
      </c>
      <c r="G89" s="72"/>
      <c r="H89" s="72"/>
      <c r="I89" s="189"/>
      <c r="J89" s="72"/>
      <c r="K89" s="72"/>
      <c r="L89" s="70"/>
      <c r="M89" s="233"/>
      <c r="N89" s="45"/>
      <c r="O89" s="45"/>
      <c r="P89" s="45"/>
      <c r="Q89" s="45"/>
      <c r="R89" s="45"/>
      <c r="S89" s="45"/>
      <c r="T89" s="93"/>
      <c r="AT89" s="22" t="s">
        <v>141</v>
      </c>
      <c r="AU89" s="22" t="s">
        <v>86</v>
      </c>
    </row>
    <row r="90" s="1" customFormat="1" ht="14.4" customHeight="1">
      <c r="B90" s="44"/>
      <c r="C90" s="219" t="s">
        <v>86</v>
      </c>
      <c r="D90" s="219" t="s">
        <v>132</v>
      </c>
      <c r="E90" s="220" t="s">
        <v>143</v>
      </c>
      <c r="F90" s="221" t="s">
        <v>144</v>
      </c>
      <c r="G90" s="222" t="s">
        <v>135</v>
      </c>
      <c r="H90" s="223">
        <v>524</v>
      </c>
      <c r="I90" s="224"/>
      <c r="J90" s="225">
        <f>ROUND(I90*H90,2)</f>
        <v>0</v>
      </c>
      <c r="K90" s="221" t="s">
        <v>136</v>
      </c>
      <c r="L90" s="70"/>
      <c r="M90" s="226" t="s">
        <v>21</v>
      </c>
      <c r="N90" s="227" t="s">
        <v>47</v>
      </c>
      <c r="O90" s="45"/>
      <c r="P90" s="228">
        <f>O90*H90</f>
        <v>0</v>
      </c>
      <c r="Q90" s="228">
        <v>0</v>
      </c>
      <c r="R90" s="228">
        <f>Q90*H90</f>
        <v>0</v>
      </c>
      <c r="S90" s="228">
        <v>0.75</v>
      </c>
      <c r="T90" s="229">
        <f>S90*H90</f>
        <v>393</v>
      </c>
      <c r="AR90" s="22" t="s">
        <v>137</v>
      </c>
      <c r="AT90" s="22" t="s">
        <v>132</v>
      </c>
      <c r="AU90" s="22" t="s">
        <v>86</v>
      </c>
      <c r="AY90" s="22" t="s">
        <v>130</v>
      </c>
      <c r="BE90" s="230">
        <f>IF(N90="základní",J90,0)</f>
        <v>0</v>
      </c>
      <c r="BF90" s="230">
        <f>IF(N90="snížená",J90,0)</f>
        <v>0</v>
      </c>
      <c r="BG90" s="230">
        <f>IF(N90="zákl. přenesená",J90,0)</f>
        <v>0</v>
      </c>
      <c r="BH90" s="230">
        <f>IF(N90="sníž. přenesená",J90,0)</f>
        <v>0</v>
      </c>
      <c r="BI90" s="230">
        <f>IF(N90="nulová",J90,0)</f>
        <v>0</v>
      </c>
      <c r="BJ90" s="22" t="s">
        <v>84</v>
      </c>
      <c r="BK90" s="230">
        <f>ROUND(I90*H90,2)</f>
        <v>0</v>
      </c>
      <c r="BL90" s="22" t="s">
        <v>137</v>
      </c>
      <c r="BM90" s="22" t="s">
        <v>145</v>
      </c>
    </row>
    <row r="91" s="1" customFormat="1">
      <c r="B91" s="44"/>
      <c r="C91" s="72"/>
      <c r="D91" s="231" t="s">
        <v>139</v>
      </c>
      <c r="E91" s="72"/>
      <c r="F91" s="232" t="s">
        <v>146</v>
      </c>
      <c r="G91" s="72"/>
      <c r="H91" s="72"/>
      <c r="I91" s="189"/>
      <c r="J91" s="72"/>
      <c r="K91" s="72"/>
      <c r="L91" s="70"/>
      <c r="M91" s="233"/>
      <c r="N91" s="45"/>
      <c r="O91" s="45"/>
      <c r="P91" s="45"/>
      <c r="Q91" s="45"/>
      <c r="R91" s="45"/>
      <c r="S91" s="45"/>
      <c r="T91" s="93"/>
      <c r="AT91" s="22" t="s">
        <v>139</v>
      </c>
      <c r="AU91" s="22" t="s">
        <v>86</v>
      </c>
    </row>
    <row r="92" s="1" customFormat="1">
      <c r="B92" s="44"/>
      <c r="C92" s="72"/>
      <c r="D92" s="231" t="s">
        <v>141</v>
      </c>
      <c r="E92" s="72"/>
      <c r="F92" s="234" t="s">
        <v>147</v>
      </c>
      <c r="G92" s="72"/>
      <c r="H92" s="72"/>
      <c r="I92" s="189"/>
      <c r="J92" s="72"/>
      <c r="K92" s="72"/>
      <c r="L92" s="70"/>
      <c r="M92" s="233"/>
      <c r="N92" s="45"/>
      <c r="O92" s="45"/>
      <c r="P92" s="45"/>
      <c r="Q92" s="45"/>
      <c r="R92" s="45"/>
      <c r="S92" s="45"/>
      <c r="T92" s="93"/>
      <c r="AT92" s="22" t="s">
        <v>141</v>
      </c>
      <c r="AU92" s="22" t="s">
        <v>86</v>
      </c>
    </row>
    <row r="93" s="11" customFormat="1">
      <c r="B93" s="235"/>
      <c r="C93" s="236"/>
      <c r="D93" s="231" t="s">
        <v>148</v>
      </c>
      <c r="E93" s="237" t="s">
        <v>21</v>
      </c>
      <c r="F93" s="238" t="s">
        <v>149</v>
      </c>
      <c r="G93" s="236"/>
      <c r="H93" s="239">
        <v>524</v>
      </c>
      <c r="I93" s="240"/>
      <c r="J93" s="236"/>
      <c r="K93" s="236"/>
      <c r="L93" s="241"/>
      <c r="M93" s="242"/>
      <c r="N93" s="243"/>
      <c r="O93" s="243"/>
      <c r="P93" s="243"/>
      <c r="Q93" s="243"/>
      <c r="R93" s="243"/>
      <c r="S93" s="243"/>
      <c r="T93" s="244"/>
      <c r="AT93" s="245" t="s">
        <v>148</v>
      </c>
      <c r="AU93" s="245" t="s">
        <v>86</v>
      </c>
      <c r="AV93" s="11" t="s">
        <v>86</v>
      </c>
      <c r="AW93" s="11" t="s">
        <v>39</v>
      </c>
      <c r="AX93" s="11" t="s">
        <v>84</v>
      </c>
      <c r="AY93" s="245" t="s">
        <v>130</v>
      </c>
    </row>
    <row r="94" s="1" customFormat="1" ht="14.4" customHeight="1">
      <c r="B94" s="44"/>
      <c r="C94" s="219" t="s">
        <v>150</v>
      </c>
      <c r="D94" s="219" t="s">
        <v>132</v>
      </c>
      <c r="E94" s="220" t="s">
        <v>151</v>
      </c>
      <c r="F94" s="221" t="s">
        <v>152</v>
      </c>
      <c r="G94" s="222" t="s">
        <v>135</v>
      </c>
      <c r="H94" s="223">
        <v>524</v>
      </c>
      <c r="I94" s="224"/>
      <c r="J94" s="225">
        <f>ROUND(I94*H94,2)</f>
        <v>0</v>
      </c>
      <c r="K94" s="221" t="s">
        <v>136</v>
      </c>
      <c r="L94" s="70"/>
      <c r="M94" s="226" t="s">
        <v>21</v>
      </c>
      <c r="N94" s="227" t="s">
        <v>47</v>
      </c>
      <c r="O94" s="45"/>
      <c r="P94" s="228">
        <f>O94*H94</f>
        <v>0</v>
      </c>
      <c r="Q94" s="228">
        <v>0</v>
      </c>
      <c r="R94" s="228">
        <f>Q94*H94</f>
        <v>0</v>
      </c>
      <c r="S94" s="228">
        <v>0.625</v>
      </c>
      <c r="T94" s="229">
        <f>S94*H94</f>
        <v>327.5</v>
      </c>
      <c r="AR94" s="22" t="s">
        <v>137</v>
      </c>
      <c r="AT94" s="22" t="s">
        <v>132</v>
      </c>
      <c r="AU94" s="22" t="s">
        <v>86</v>
      </c>
      <c r="AY94" s="22" t="s">
        <v>130</v>
      </c>
      <c r="BE94" s="230">
        <f>IF(N94="základní",J94,0)</f>
        <v>0</v>
      </c>
      <c r="BF94" s="230">
        <f>IF(N94="snížená",J94,0)</f>
        <v>0</v>
      </c>
      <c r="BG94" s="230">
        <f>IF(N94="zákl. přenesená",J94,0)</f>
        <v>0</v>
      </c>
      <c r="BH94" s="230">
        <f>IF(N94="sníž. přenesená",J94,0)</f>
        <v>0</v>
      </c>
      <c r="BI94" s="230">
        <f>IF(N94="nulová",J94,0)</f>
        <v>0</v>
      </c>
      <c r="BJ94" s="22" t="s">
        <v>84</v>
      </c>
      <c r="BK94" s="230">
        <f>ROUND(I94*H94,2)</f>
        <v>0</v>
      </c>
      <c r="BL94" s="22" t="s">
        <v>137</v>
      </c>
      <c r="BM94" s="22" t="s">
        <v>153</v>
      </c>
    </row>
    <row r="95" s="1" customFormat="1">
      <c r="B95" s="44"/>
      <c r="C95" s="72"/>
      <c r="D95" s="231" t="s">
        <v>139</v>
      </c>
      <c r="E95" s="72"/>
      <c r="F95" s="232" t="s">
        <v>154</v>
      </c>
      <c r="G95" s="72"/>
      <c r="H95" s="72"/>
      <c r="I95" s="189"/>
      <c r="J95" s="72"/>
      <c r="K95" s="72"/>
      <c r="L95" s="70"/>
      <c r="M95" s="233"/>
      <c r="N95" s="45"/>
      <c r="O95" s="45"/>
      <c r="P95" s="45"/>
      <c r="Q95" s="45"/>
      <c r="R95" s="45"/>
      <c r="S95" s="45"/>
      <c r="T95" s="93"/>
      <c r="AT95" s="22" t="s">
        <v>139</v>
      </c>
      <c r="AU95" s="22" t="s">
        <v>86</v>
      </c>
    </row>
    <row r="96" s="1" customFormat="1">
      <c r="B96" s="44"/>
      <c r="C96" s="72"/>
      <c r="D96" s="231" t="s">
        <v>141</v>
      </c>
      <c r="E96" s="72"/>
      <c r="F96" s="234" t="s">
        <v>147</v>
      </c>
      <c r="G96" s="72"/>
      <c r="H96" s="72"/>
      <c r="I96" s="189"/>
      <c r="J96" s="72"/>
      <c r="K96" s="72"/>
      <c r="L96" s="70"/>
      <c r="M96" s="233"/>
      <c r="N96" s="45"/>
      <c r="O96" s="45"/>
      <c r="P96" s="45"/>
      <c r="Q96" s="45"/>
      <c r="R96" s="45"/>
      <c r="S96" s="45"/>
      <c r="T96" s="93"/>
      <c r="AT96" s="22" t="s">
        <v>141</v>
      </c>
      <c r="AU96" s="22" t="s">
        <v>86</v>
      </c>
    </row>
    <row r="97" s="11" customFormat="1">
      <c r="B97" s="235"/>
      <c r="C97" s="236"/>
      <c r="D97" s="231" t="s">
        <v>148</v>
      </c>
      <c r="E97" s="237" t="s">
        <v>21</v>
      </c>
      <c r="F97" s="238" t="s">
        <v>149</v>
      </c>
      <c r="G97" s="236"/>
      <c r="H97" s="239">
        <v>524</v>
      </c>
      <c r="I97" s="240"/>
      <c r="J97" s="236"/>
      <c r="K97" s="236"/>
      <c r="L97" s="241"/>
      <c r="M97" s="242"/>
      <c r="N97" s="243"/>
      <c r="O97" s="243"/>
      <c r="P97" s="243"/>
      <c r="Q97" s="243"/>
      <c r="R97" s="243"/>
      <c r="S97" s="243"/>
      <c r="T97" s="244"/>
      <c r="AT97" s="245" t="s">
        <v>148</v>
      </c>
      <c r="AU97" s="245" t="s">
        <v>86</v>
      </c>
      <c r="AV97" s="11" t="s">
        <v>86</v>
      </c>
      <c r="AW97" s="11" t="s">
        <v>39</v>
      </c>
      <c r="AX97" s="11" t="s">
        <v>84</v>
      </c>
      <c r="AY97" s="245" t="s">
        <v>130</v>
      </c>
    </row>
    <row r="98" s="1" customFormat="1" ht="14.4" customHeight="1">
      <c r="B98" s="44"/>
      <c r="C98" s="219" t="s">
        <v>137</v>
      </c>
      <c r="D98" s="219" t="s">
        <v>132</v>
      </c>
      <c r="E98" s="220" t="s">
        <v>155</v>
      </c>
      <c r="F98" s="221" t="s">
        <v>156</v>
      </c>
      <c r="G98" s="222" t="s">
        <v>157</v>
      </c>
      <c r="H98" s="223">
        <v>97</v>
      </c>
      <c r="I98" s="224"/>
      <c r="J98" s="225">
        <f>ROUND(I98*H98,2)</f>
        <v>0</v>
      </c>
      <c r="K98" s="221" t="s">
        <v>136</v>
      </c>
      <c r="L98" s="70"/>
      <c r="M98" s="226" t="s">
        <v>21</v>
      </c>
      <c r="N98" s="227" t="s">
        <v>47</v>
      </c>
      <c r="O98" s="45"/>
      <c r="P98" s="228">
        <f>O98*H98</f>
        <v>0</v>
      </c>
      <c r="Q98" s="228">
        <v>0</v>
      </c>
      <c r="R98" s="228">
        <f>Q98*H98</f>
        <v>0</v>
      </c>
      <c r="S98" s="228">
        <v>0.28999999999999998</v>
      </c>
      <c r="T98" s="229">
        <f>S98*H98</f>
        <v>28.129999999999999</v>
      </c>
      <c r="AR98" s="22" t="s">
        <v>137</v>
      </c>
      <c r="AT98" s="22" t="s">
        <v>132</v>
      </c>
      <c r="AU98" s="22" t="s">
        <v>86</v>
      </c>
      <c r="AY98" s="22" t="s">
        <v>130</v>
      </c>
      <c r="BE98" s="230">
        <f>IF(N98="základní",J98,0)</f>
        <v>0</v>
      </c>
      <c r="BF98" s="230">
        <f>IF(N98="snížená",J98,0)</f>
        <v>0</v>
      </c>
      <c r="BG98" s="230">
        <f>IF(N98="zákl. přenesená",J98,0)</f>
        <v>0</v>
      </c>
      <c r="BH98" s="230">
        <f>IF(N98="sníž. přenesená",J98,0)</f>
        <v>0</v>
      </c>
      <c r="BI98" s="230">
        <f>IF(N98="nulová",J98,0)</f>
        <v>0</v>
      </c>
      <c r="BJ98" s="22" t="s">
        <v>84</v>
      </c>
      <c r="BK98" s="230">
        <f>ROUND(I98*H98,2)</f>
        <v>0</v>
      </c>
      <c r="BL98" s="22" t="s">
        <v>137</v>
      </c>
      <c r="BM98" s="22" t="s">
        <v>158</v>
      </c>
    </row>
    <row r="99" s="1" customFormat="1">
      <c r="B99" s="44"/>
      <c r="C99" s="72"/>
      <c r="D99" s="231" t="s">
        <v>139</v>
      </c>
      <c r="E99" s="72"/>
      <c r="F99" s="232" t="s">
        <v>159</v>
      </c>
      <c r="G99" s="72"/>
      <c r="H99" s="72"/>
      <c r="I99" s="189"/>
      <c r="J99" s="72"/>
      <c r="K99" s="72"/>
      <c r="L99" s="70"/>
      <c r="M99" s="233"/>
      <c r="N99" s="45"/>
      <c r="O99" s="45"/>
      <c r="P99" s="45"/>
      <c r="Q99" s="45"/>
      <c r="R99" s="45"/>
      <c r="S99" s="45"/>
      <c r="T99" s="93"/>
      <c r="AT99" s="22" t="s">
        <v>139</v>
      </c>
      <c r="AU99" s="22" t="s">
        <v>86</v>
      </c>
    </row>
    <row r="100" s="1" customFormat="1">
      <c r="B100" s="44"/>
      <c r="C100" s="72"/>
      <c r="D100" s="231" t="s">
        <v>141</v>
      </c>
      <c r="E100" s="72"/>
      <c r="F100" s="234" t="s">
        <v>160</v>
      </c>
      <c r="G100" s="72"/>
      <c r="H100" s="72"/>
      <c r="I100" s="189"/>
      <c r="J100" s="72"/>
      <c r="K100" s="72"/>
      <c r="L100" s="70"/>
      <c r="M100" s="233"/>
      <c r="N100" s="45"/>
      <c r="O100" s="45"/>
      <c r="P100" s="45"/>
      <c r="Q100" s="45"/>
      <c r="R100" s="45"/>
      <c r="S100" s="45"/>
      <c r="T100" s="93"/>
      <c r="AT100" s="22" t="s">
        <v>141</v>
      </c>
      <c r="AU100" s="22" t="s">
        <v>86</v>
      </c>
    </row>
    <row r="101" s="1" customFormat="1" ht="14.4" customHeight="1">
      <c r="B101" s="44"/>
      <c r="C101" s="219" t="s">
        <v>161</v>
      </c>
      <c r="D101" s="219" t="s">
        <v>132</v>
      </c>
      <c r="E101" s="220" t="s">
        <v>162</v>
      </c>
      <c r="F101" s="221" t="s">
        <v>163</v>
      </c>
      <c r="G101" s="222" t="s">
        <v>157</v>
      </c>
      <c r="H101" s="223">
        <v>100</v>
      </c>
      <c r="I101" s="224"/>
      <c r="J101" s="225">
        <f>ROUND(I101*H101,2)</f>
        <v>0</v>
      </c>
      <c r="K101" s="221" t="s">
        <v>136</v>
      </c>
      <c r="L101" s="70"/>
      <c r="M101" s="226" t="s">
        <v>21</v>
      </c>
      <c r="N101" s="227" t="s">
        <v>47</v>
      </c>
      <c r="O101" s="45"/>
      <c r="P101" s="228">
        <f>O101*H101</f>
        <v>0</v>
      </c>
      <c r="Q101" s="228">
        <v>0.00055000000000000003</v>
      </c>
      <c r="R101" s="228">
        <f>Q101*H101</f>
        <v>0.055</v>
      </c>
      <c r="S101" s="228">
        <v>0</v>
      </c>
      <c r="T101" s="229">
        <f>S101*H101</f>
        <v>0</v>
      </c>
      <c r="AR101" s="22" t="s">
        <v>137</v>
      </c>
      <c r="AT101" s="22" t="s">
        <v>132</v>
      </c>
      <c r="AU101" s="22" t="s">
        <v>86</v>
      </c>
      <c r="AY101" s="22" t="s">
        <v>130</v>
      </c>
      <c r="BE101" s="230">
        <f>IF(N101="základní",J101,0)</f>
        <v>0</v>
      </c>
      <c r="BF101" s="230">
        <f>IF(N101="snížená",J101,0)</f>
        <v>0</v>
      </c>
      <c r="BG101" s="230">
        <f>IF(N101="zákl. přenesená",J101,0)</f>
        <v>0</v>
      </c>
      <c r="BH101" s="230">
        <f>IF(N101="sníž. přenesená",J101,0)</f>
        <v>0</v>
      </c>
      <c r="BI101" s="230">
        <f>IF(N101="nulová",J101,0)</f>
        <v>0</v>
      </c>
      <c r="BJ101" s="22" t="s">
        <v>84</v>
      </c>
      <c r="BK101" s="230">
        <f>ROUND(I101*H101,2)</f>
        <v>0</v>
      </c>
      <c r="BL101" s="22" t="s">
        <v>137</v>
      </c>
      <c r="BM101" s="22" t="s">
        <v>164</v>
      </c>
    </row>
    <row r="102" s="1" customFormat="1">
      <c r="B102" s="44"/>
      <c r="C102" s="72"/>
      <c r="D102" s="231" t="s">
        <v>139</v>
      </c>
      <c r="E102" s="72"/>
      <c r="F102" s="232" t="s">
        <v>165</v>
      </c>
      <c r="G102" s="72"/>
      <c r="H102" s="72"/>
      <c r="I102" s="189"/>
      <c r="J102" s="72"/>
      <c r="K102" s="72"/>
      <c r="L102" s="70"/>
      <c r="M102" s="233"/>
      <c r="N102" s="45"/>
      <c r="O102" s="45"/>
      <c r="P102" s="45"/>
      <c r="Q102" s="45"/>
      <c r="R102" s="45"/>
      <c r="S102" s="45"/>
      <c r="T102" s="93"/>
      <c r="AT102" s="22" t="s">
        <v>139</v>
      </c>
      <c r="AU102" s="22" t="s">
        <v>86</v>
      </c>
    </row>
    <row r="103" s="1" customFormat="1">
      <c r="B103" s="44"/>
      <c r="C103" s="72"/>
      <c r="D103" s="231" t="s">
        <v>141</v>
      </c>
      <c r="E103" s="72"/>
      <c r="F103" s="234" t="s">
        <v>166</v>
      </c>
      <c r="G103" s="72"/>
      <c r="H103" s="72"/>
      <c r="I103" s="189"/>
      <c r="J103" s="72"/>
      <c r="K103" s="72"/>
      <c r="L103" s="70"/>
      <c r="M103" s="233"/>
      <c r="N103" s="45"/>
      <c r="O103" s="45"/>
      <c r="P103" s="45"/>
      <c r="Q103" s="45"/>
      <c r="R103" s="45"/>
      <c r="S103" s="45"/>
      <c r="T103" s="93"/>
      <c r="AT103" s="22" t="s">
        <v>141</v>
      </c>
      <c r="AU103" s="22" t="s">
        <v>86</v>
      </c>
    </row>
    <row r="104" s="1" customFormat="1" ht="14.4" customHeight="1">
      <c r="B104" s="44"/>
      <c r="C104" s="219" t="s">
        <v>167</v>
      </c>
      <c r="D104" s="219" t="s">
        <v>132</v>
      </c>
      <c r="E104" s="220" t="s">
        <v>168</v>
      </c>
      <c r="F104" s="221" t="s">
        <v>169</v>
      </c>
      <c r="G104" s="222" t="s">
        <v>157</v>
      </c>
      <c r="H104" s="223">
        <v>100</v>
      </c>
      <c r="I104" s="224"/>
      <c r="J104" s="225">
        <f>ROUND(I104*H104,2)</f>
        <v>0</v>
      </c>
      <c r="K104" s="221" t="s">
        <v>136</v>
      </c>
      <c r="L104" s="70"/>
      <c r="M104" s="226" t="s">
        <v>21</v>
      </c>
      <c r="N104" s="227" t="s">
        <v>47</v>
      </c>
      <c r="O104" s="45"/>
      <c r="P104" s="228">
        <f>O104*H104</f>
        <v>0</v>
      </c>
      <c r="Q104" s="228">
        <v>0</v>
      </c>
      <c r="R104" s="228">
        <f>Q104*H104</f>
        <v>0</v>
      </c>
      <c r="S104" s="228">
        <v>0</v>
      </c>
      <c r="T104" s="229">
        <f>S104*H104</f>
        <v>0</v>
      </c>
      <c r="AR104" s="22" t="s">
        <v>137</v>
      </c>
      <c r="AT104" s="22" t="s">
        <v>132</v>
      </c>
      <c r="AU104" s="22" t="s">
        <v>86</v>
      </c>
      <c r="AY104" s="22" t="s">
        <v>130</v>
      </c>
      <c r="BE104" s="230">
        <f>IF(N104="základní",J104,0)</f>
        <v>0</v>
      </c>
      <c r="BF104" s="230">
        <f>IF(N104="snížená",J104,0)</f>
        <v>0</v>
      </c>
      <c r="BG104" s="230">
        <f>IF(N104="zákl. přenesená",J104,0)</f>
        <v>0</v>
      </c>
      <c r="BH104" s="230">
        <f>IF(N104="sníž. přenesená",J104,0)</f>
        <v>0</v>
      </c>
      <c r="BI104" s="230">
        <f>IF(N104="nulová",J104,0)</f>
        <v>0</v>
      </c>
      <c r="BJ104" s="22" t="s">
        <v>84</v>
      </c>
      <c r="BK104" s="230">
        <f>ROUND(I104*H104,2)</f>
        <v>0</v>
      </c>
      <c r="BL104" s="22" t="s">
        <v>137</v>
      </c>
      <c r="BM104" s="22" t="s">
        <v>170</v>
      </c>
    </row>
    <row r="105" s="1" customFormat="1">
      <c r="B105" s="44"/>
      <c r="C105" s="72"/>
      <c r="D105" s="231" t="s">
        <v>139</v>
      </c>
      <c r="E105" s="72"/>
      <c r="F105" s="232" t="s">
        <v>171</v>
      </c>
      <c r="G105" s="72"/>
      <c r="H105" s="72"/>
      <c r="I105" s="189"/>
      <c r="J105" s="72"/>
      <c r="K105" s="72"/>
      <c r="L105" s="70"/>
      <c r="M105" s="233"/>
      <c r="N105" s="45"/>
      <c r="O105" s="45"/>
      <c r="P105" s="45"/>
      <c r="Q105" s="45"/>
      <c r="R105" s="45"/>
      <c r="S105" s="45"/>
      <c r="T105" s="93"/>
      <c r="AT105" s="22" t="s">
        <v>139</v>
      </c>
      <c r="AU105" s="22" t="s">
        <v>86</v>
      </c>
    </row>
    <row r="106" s="1" customFormat="1">
      <c r="B106" s="44"/>
      <c r="C106" s="72"/>
      <c r="D106" s="231" t="s">
        <v>141</v>
      </c>
      <c r="E106" s="72"/>
      <c r="F106" s="234" t="s">
        <v>166</v>
      </c>
      <c r="G106" s="72"/>
      <c r="H106" s="72"/>
      <c r="I106" s="189"/>
      <c r="J106" s="72"/>
      <c r="K106" s="72"/>
      <c r="L106" s="70"/>
      <c r="M106" s="233"/>
      <c r="N106" s="45"/>
      <c r="O106" s="45"/>
      <c r="P106" s="45"/>
      <c r="Q106" s="45"/>
      <c r="R106" s="45"/>
      <c r="S106" s="45"/>
      <c r="T106" s="93"/>
      <c r="AT106" s="22" t="s">
        <v>141</v>
      </c>
      <c r="AU106" s="22" t="s">
        <v>86</v>
      </c>
    </row>
    <row r="107" s="1" customFormat="1" ht="22.8" customHeight="1">
      <c r="B107" s="44"/>
      <c r="C107" s="219" t="s">
        <v>172</v>
      </c>
      <c r="D107" s="219" t="s">
        <v>132</v>
      </c>
      <c r="E107" s="220" t="s">
        <v>173</v>
      </c>
      <c r="F107" s="221" t="s">
        <v>174</v>
      </c>
      <c r="G107" s="222" t="s">
        <v>157</v>
      </c>
      <c r="H107" s="223">
        <v>100</v>
      </c>
      <c r="I107" s="224"/>
      <c r="J107" s="225">
        <f>ROUND(I107*H107,2)</f>
        <v>0</v>
      </c>
      <c r="K107" s="221" t="s">
        <v>136</v>
      </c>
      <c r="L107" s="70"/>
      <c r="M107" s="226" t="s">
        <v>21</v>
      </c>
      <c r="N107" s="227" t="s">
        <v>47</v>
      </c>
      <c r="O107" s="45"/>
      <c r="P107" s="228">
        <f>O107*H107</f>
        <v>0</v>
      </c>
      <c r="Q107" s="228">
        <v>0.00013999999999999999</v>
      </c>
      <c r="R107" s="228">
        <f>Q107*H107</f>
        <v>0.013999999999999999</v>
      </c>
      <c r="S107" s="228">
        <v>0</v>
      </c>
      <c r="T107" s="229">
        <f>S107*H107</f>
        <v>0</v>
      </c>
      <c r="AR107" s="22" t="s">
        <v>137</v>
      </c>
      <c r="AT107" s="22" t="s">
        <v>132</v>
      </c>
      <c r="AU107" s="22" t="s">
        <v>86</v>
      </c>
      <c r="AY107" s="22" t="s">
        <v>130</v>
      </c>
      <c r="BE107" s="230">
        <f>IF(N107="základní",J107,0)</f>
        <v>0</v>
      </c>
      <c r="BF107" s="230">
        <f>IF(N107="snížená",J107,0)</f>
        <v>0</v>
      </c>
      <c r="BG107" s="230">
        <f>IF(N107="zákl. přenesená",J107,0)</f>
        <v>0</v>
      </c>
      <c r="BH107" s="230">
        <f>IF(N107="sníž. přenesená",J107,0)</f>
        <v>0</v>
      </c>
      <c r="BI107" s="230">
        <f>IF(N107="nulová",J107,0)</f>
        <v>0</v>
      </c>
      <c r="BJ107" s="22" t="s">
        <v>84</v>
      </c>
      <c r="BK107" s="230">
        <f>ROUND(I107*H107,2)</f>
        <v>0</v>
      </c>
      <c r="BL107" s="22" t="s">
        <v>137</v>
      </c>
      <c r="BM107" s="22" t="s">
        <v>175</v>
      </c>
    </row>
    <row r="108" s="1" customFormat="1">
      <c r="B108" s="44"/>
      <c r="C108" s="72"/>
      <c r="D108" s="231" t="s">
        <v>139</v>
      </c>
      <c r="E108" s="72"/>
      <c r="F108" s="232" t="s">
        <v>176</v>
      </c>
      <c r="G108" s="72"/>
      <c r="H108" s="72"/>
      <c r="I108" s="189"/>
      <c r="J108" s="72"/>
      <c r="K108" s="72"/>
      <c r="L108" s="70"/>
      <c r="M108" s="233"/>
      <c r="N108" s="45"/>
      <c r="O108" s="45"/>
      <c r="P108" s="45"/>
      <c r="Q108" s="45"/>
      <c r="R108" s="45"/>
      <c r="S108" s="45"/>
      <c r="T108" s="93"/>
      <c r="AT108" s="22" t="s">
        <v>139</v>
      </c>
      <c r="AU108" s="22" t="s">
        <v>86</v>
      </c>
    </row>
    <row r="109" s="1" customFormat="1">
      <c r="B109" s="44"/>
      <c r="C109" s="72"/>
      <c r="D109" s="231" t="s">
        <v>141</v>
      </c>
      <c r="E109" s="72"/>
      <c r="F109" s="234" t="s">
        <v>166</v>
      </c>
      <c r="G109" s="72"/>
      <c r="H109" s="72"/>
      <c r="I109" s="189"/>
      <c r="J109" s="72"/>
      <c r="K109" s="72"/>
      <c r="L109" s="70"/>
      <c r="M109" s="233"/>
      <c r="N109" s="45"/>
      <c r="O109" s="45"/>
      <c r="P109" s="45"/>
      <c r="Q109" s="45"/>
      <c r="R109" s="45"/>
      <c r="S109" s="45"/>
      <c r="T109" s="93"/>
      <c r="AT109" s="22" t="s">
        <v>141</v>
      </c>
      <c r="AU109" s="22" t="s">
        <v>86</v>
      </c>
    </row>
    <row r="110" s="1" customFormat="1" ht="22.8" customHeight="1">
      <c r="B110" s="44"/>
      <c r="C110" s="219" t="s">
        <v>177</v>
      </c>
      <c r="D110" s="219" t="s">
        <v>132</v>
      </c>
      <c r="E110" s="220" t="s">
        <v>178</v>
      </c>
      <c r="F110" s="221" t="s">
        <v>179</v>
      </c>
      <c r="G110" s="222" t="s">
        <v>157</v>
      </c>
      <c r="H110" s="223">
        <v>100</v>
      </c>
      <c r="I110" s="224"/>
      <c r="J110" s="225">
        <f>ROUND(I110*H110,2)</f>
        <v>0</v>
      </c>
      <c r="K110" s="221" t="s">
        <v>136</v>
      </c>
      <c r="L110" s="70"/>
      <c r="M110" s="226" t="s">
        <v>21</v>
      </c>
      <c r="N110" s="227" t="s">
        <v>47</v>
      </c>
      <c r="O110" s="45"/>
      <c r="P110" s="228">
        <f>O110*H110</f>
        <v>0</v>
      </c>
      <c r="Q110" s="228">
        <v>0</v>
      </c>
      <c r="R110" s="228">
        <f>Q110*H110</f>
        <v>0</v>
      </c>
      <c r="S110" s="228">
        <v>0</v>
      </c>
      <c r="T110" s="229">
        <f>S110*H110</f>
        <v>0</v>
      </c>
      <c r="AR110" s="22" t="s">
        <v>137</v>
      </c>
      <c r="AT110" s="22" t="s">
        <v>132</v>
      </c>
      <c r="AU110" s="22" t="s">
        <v>86</v>
      </c>
      <c r="AY110" s="22" t="s">
        <v>130</v>
      </c>
      <c r="BE110" s="230">
        <f>IF(N110="základní",J110,0)</f>
        <v>0</v>
      </c>
      <c r="BF110" s="230">
        <f>IF(N110="snížená",J110,0)</f>
        <v>0</v>
      </c>
      <c r="BG110" s="230">
        <f>IF(N110="zákl. přenesená",J110,0)</f>
        <v>0</v>
      </c>
      <c r="BH110" s="230">
        <f>IF(N110="sníž. přenesená",J110,0)</f>
        <v>0</v>
      </c>
      <c r="BI110" s="230">
        <f>IF(N110="nulová",J110,0)</f>
        <v>0</v>
      </c>
      <c r="BJ110" s="22" t="s">
        <v>84</v>
      </c>
      <c r="BK110" s="230">
        <f>ROUND(I110*H110,2)</f>
        <v>0</v>
      </c>
      <c r="BL110" s="22" t="s">
        <v>137</v>
      </c>
      <c r="BM110" s="22" t="s">
        <v>180</v>
      </c>
    </row>
    <row r="111" s="1" customFormat="1">
      <c r="B111" s="44"/>
      <c r="C111" s="72"/>
      <c r="D111" s="231" t="s">
        <v>139</v>
      </c>
      <c r="E111" s="72"/>
      <c r="F111" s="232" t="s">
        <v>181</v>
      </c>
      <c r="G111" s="72"/>
      <c r="H111" s="72"/>
      <c r="I111" s="189"/>
      <c r="J111" s="72"/>
      <c r="K111" s="72"/>
      <c r="L111" s="70"/>
      <c r="M111" s="233"/>
      <c r="N111" s="45"/>
      <c r="O111" s="45"/>
      <c r="P111" s="45"/>
      <c r="Q111" s="45"/>
      <c r="R111" s="45"/>
      <c r="S111" s="45"/>
      <c r="T111" s="93"/>
      <c r="AT111" s="22" t="s">
        <v>139</v>
      </c>
      <c r="AU111" s="22" t="s">
        <v>86</v>
      </c>
    </row>
    <row r="112" s="1" customFormat="1">
      <c r="B112" s="44"/>
      <c r="C112" s="72"/>
      <c r="D112" s="231" t="s">
        <v>141</v>
      </c>
      <c r="E112" s="72"/>
      <c r="F112" s="234" t="s">
        <v>166</v>
      </c>
      <c r="G112" s="72"/>
      <c r="H112" s="72"/>
      <c r="I112" s="189"/>
      <c r="J112" s="72"/>
      <c r="K112" s="72"/>
      <c r="L112" s="70"/>
      <c r="M112" s="233"/>
      <c r="N112" s="45"/>
      <c r="O112" s="45"/>
      <c r="P112" s="45"/>
      <c r="Q112" s="45"/>
      <c r="R112" s="45"/>
      <c r="S112" s="45"/>
      <c r="T112" s="93"/>
      <c r="AT112" s="22" t="s">
        <v>141</v>
      </c>
      <c r="AU112" s="22" t="s">
        <v>86</v>
      </c>
    </row>
    <row r="113" s="1" customFormat="1" ht="14.4" customHeight="1">
      <c r="B113" s="44"/>
      <c r="C113" s="219" t="s">
        <v>182</v>
      </c>
      <c r="D113" s="219" t="s">
        <v>132</v>
      </c>
      <c r="E113" s="220" t="s">
        <v>183</v>
      </c>
      <c r="F113" s="221" t="s">
        <v>184</v>
      </c>
      <c r="G113" s="222" t="s">
        <v>135</v>
      </c>
      <c r="H113" s="223">
        <v>524</v>
      </c>
      <c r="I113" s="224"/>
      <c r="J113" s="225">
        <f>ROUND(I113*H113,2)</f>
        <v>0</v>
      </c>
      <c r="K113" s="221" t="s">
        <v>136</v>
      </c>
      <c r="L113" s="70"/>
      <c r="M113" s="226" t="s">
        <v>21</v>
      </c>
      <c r="N113" s="227" t="s">
        <v>47</v>
      </c>
      <c r="O113" s="45"/>
      <c r="P113" s="228">
        <f>O113*H113</f>
        <v>0</v>
      </c>
      <c r="Q113" s="228">
        <v>0</v>
      </c>
      <c r="R113" s="228">
        <f>Q113*H113</f>
        <v>0</v>
      </c>
      <c r="S113" s="228">
        <v>0</v>
      </c>
      <c r="T113" s="229">
        <f>S113*H113</f>
        <v>0</v>
      </c>
      <c r="AR113" s="22" t="s">
        <v>137</v>
      </c>
      <c r="AT113" s="22" t="s">
        <v>132</v>
      </c>
      <c r="AU113" s="22" t="s">
        <v>86</v>
      </c>
      <c r="AY113" s="22" t="s">
        <v>130</v>
      </c>
      <c r="BE113" s="230">
        <f>IF(N113="základní",J113,0)</f>
        <v>0</v>
      </c>
      <c r="BF113" s="230">
        <f>IF(N113="snížená",J113,0)</f>
        <v>0</v>
      </c>
      <c r="BG113" s="230">
        <f>IF(N113="zákl. přenesená",J113,0)</f>
        <v>0</v>
      </c>
      <c r="BH113" s="230">
        <f>IF(N113="sníž. přenesená",J113,0)</f>
        <v>0</v>
      </c>
      <c r="BI113" s="230">
        <f>IF(N113="nulová",J113,0)</f>
        <v>0</v>
      </c>
      <c r="BJ113" s="22" t="s">
        <v>84</v>
      </c>
      <c r="BK113" s="230">
        <f>ROUND(I113*H113,2)</f>
        <v>0</v>
      </c>
      <c r="BL113" s="22" t="s">
        <v>137</v>
      </c>
      <c r="BM113" s="22" t="s">
        <v>185</v>
      </c>
    </row>
    <row r="114" s="1" customFormat="1">
      <c r="B114" s="44"/>
      <c r="C114" s="72"/>
      <c r="D114" s="231" t="s">
        <v>139</v>
      </c>
      <c r="E114" s="72"/>
      <c r="F114" s="232" t="s">
        <v>186</v>
      </c>
      <c r="G114" s="72"/>
      <c r="H114" s="72"/>
      <c r="I114" s="189"/>
      <c r="J114" s="72"/>
      <c r="K114" s="72"/>
      <c r="L114" s="70"/>
      <c r="M114" s="233"/>
      <c r="N114" s="45"/>
      <c r="O114" s="45"/>
      <c r="P114" s="45"/>
      <c r="Q114" s="45"/>
      <c r="R114" s="45"/>
      <c r="S114" s="45"/>
      <c r="T114" s="93"/>
      <c r="AT114" s="22" t="s">
        <v>139</v>
      </c>
      <c r="AU114" s="22" t="s">
        <v>86</v>
      </c>
    </row>
    <row r="115" s="1" customFormat="1">
      <c r="B115" s="44"/>
      <c r="C115" s="72"/>
      <c r="D115" s="231" t="s">
        <v>141</v>
      </c>
      <c r="E115" s="72"/>
      <c r="F115" s="234" t="s">
        <v>187</v>
      </c>
      <c r="G115" s="72"/>
      <c r="H115" s="72"/>
      <c r="I115" s="189"/>
      <c r="J115" s="72"/>
      <c r="K115" s="72"/>
      <c r="L115" s="70"/>
      <c r="M115" s="233"/>
      <c r="N115" s="45"/>
      <c r="O115" s="45"/>
      <c r="P115" s="45"/>
      <c r="Q115" s="45"/>
      <c r="R115" s="45"/>
      <c r="S115" s="45"/>
      <c r="T115" s="93"/>
      <c r="AT115" s="22" t="s">
        <v>141</v>
      </c>
      <c r="AU115" s="22" t="s">
        <v>86</v>
      </c>
    </row>
    <row r="116" s="1" customFormat="1" ht="22.8" customHeight="1">
      <c r="B116" s="44"/>
      <c r="C116" s="219" t="s">
        <v>188</v>
      </c>
      <c r="D116" s="219" t="s">
        <v>132</v>
      </c>
      <c r="E116" s="220" t="s">
        <v>189</v>
      </c>
      <c r="F116" s="221" t="s">
        <v>190</v>
      </c>
      <c r="G116" s="222" t="s">
        <v>135</v>
      </c>
      <c r="H116" s="223">
        <v>524</v>
      </c>
      <c r="I116" s="224"/>
      <c r="J116" s="225">
        <f>ROUND(I116*H116,2)</f>
        <v>0</v>
      </c>
      <c r="K116" s="221" t="s">
        <v>136</v>
      </c>
      <c r="L116" s="70"/>
      <c r="M116" s="226" t="s">
        <v>21</v>
      </c>
      <c r="N116" s="227" t="s">
        <v>47</v>
      </c>
      <c r="O116" s="45"/>
      <c r="P116" s="228">
        <f>O116*H116</f>
        <v>0</v>
      </c>
      <c r="Q116" s="228">
        <v>0</v>
      </c>
      <c r="R116" s="228">
        <f>Q116*H116</f>
        <v>0</v>
      </c>
      <c r="S116" s="228">
        <v>0</v>
      </c>
      <c r="T116" s="229">
        <f>S116*H116</f>
        <v>0</v>
      </c>
      <c r="AR116" s="22" t="s">
        <v>137</v>
      </c>
      <c r="AT116" s="22" t="s">
        <v>132</v>
      </c>
      <c r="AU116" s="22" t="s">
        <v>86</v>
      </c>
      <c r="AY116" s="22" t="s">
        <v>130</v>
      </c>
      <c r="BE116" s="230">
        <f>IF(N116="základní",J116,0)</f>
        <v>0</v>
      </c>
      <c r="BF116" s="230">
        <f>IF(N116="snížená",J116,0)</f>
        <v>0</v>
      </c>
      <c r="BG116" s="230">
        <f>IF(N116="zákl. přenesená",J116,0)</f>
        <v>0</v>
      </c>
      <c r="BH116" s="230">
        <f>IF(N116="sníž. přenesená",J116,0)</f>
        <v>0</v>
      </c>
      <c r="BI116" s="230">
        <f>IF(N116="nulová",J116,0)</f>
        <v>0</v>
      </c>
      <c r="BJ116" s="22" t="s">
        <v>84</v>
      </c>
      <c r="BK116" s="230">
        <f>ROUND(I116*H116,2)</f>
        <v>0</v>
      </c>
      <c r="BL116" s="22" t="s">
        <v>137</v>
      </c>
      <c r="BM116" s="22" t="s">
        <v>191</v>
      </c>
    </row>
    <row r="117" s="1" customFormat="1">
      <c r="B117" s="44"/>
      <c r="C117" s="72"/>
      <c r="D117" s="231" t="s">
        <v>139</v>
      </c>
      <c r="E117" s="72"/>
      <c r="F117" s="232" t="s">
        <v>192</v>
      </c>
      <c r="G117" s="72"/>
      <c r="H117" s="72"/>
      <c r="I117" s="189"/>
      <c r="J117" s="72"/>
      <c r="K117" s="72"/>
      <c r="L117" s="70"/>
      <c r="M117" s="233"/>
      <c r="N117" s="45"/>
      <c r="O117" s="45"/>
      <c r="P117" s="45"/>
      <c r="Q117" s="45"/>
      <c r="R117" s="45"/>
      <c r="S117" s="45"/>
      <c r="T117" s="93"/>
      <c r="AT117" s="22" t="s">
        <v>139</v>
      </c>
      <c r="AU117" s="22" t="s">
        <v>86</v>
      </c>
    </row>
    <row r="118" s="1" customFormat="1">
      <c r="B118" s="44"/>
      <c r="C118" s="72"/>
      <c r="D118" s="231" t="s">
        <v>141</v>
      </c>
      <c r="E118" s="72"/>
      <c r="F118" s="234" t="s">
        <v>193</v>
      </c>
      <c r="G118" s="72"/>
      <c r="H118" s="72"/>
      <c r="I118" s="189"/>
      <c r="J118" s="72"/>
      <c r="K118" s="72"/>
      <c r="L118" s="70"/>
      <c r="M118" s="233"/>
      <c r="N118" s="45"/>
      <c r="O118" s="45"/>
      <c r="P118" s="45"/>
      <c r="Q118" s="45"/>
      <c r="R118" s="45"/>
      <c r="S118" s="45"/>
      <c r="T118" s="93"/>
      <c r="AT118" s="22" t="s">
        <v>141</v>
      </c>
      <c r="AU118" s="22" t="s">
        <v>86</v>
      </c>
    </row>
    <row r="119" s="10" customFormat="1" ht="29.88" customHeight="1">
      <c r="B119" s="203"/>
      <c r="C119" s="204"/>
      <c r="D119" s="205" t="s">
        <v>75</v>
      </c>
      <c r="E119" s="217" t="s">
        <v>161</v>
      </c>
      <c r="F119" s="217" t="s">
        <v>194</v>
      </c>
      <c r="G119" s="204"/>
      <c r="H119" s="204"/>
      <c r="I119" s="207"/>
      <c r="J119" s="218">
        <f>BK119</f>
        <v>0</v>
      </c>
      <c r="K119" s="204"/>
      <c r="L119" s="209"/>
      <c r="M119" s="210"/>
      <c r="N119" s="211"/>
      <c r="O119" s="211"/>
      <c r="P119" s="212">
        <f>SUM(P120:P152)</f>
        <v>0</v>
      </c>
      <c r="Q119" s="211"/>
      <c r="R119" s="212">
        <f>SUM(R120:R152)</f>
        <v>400.34142000000003</v>
      </c>
      <c r="S119" s="211"/>
      <c r="T119" s="213">
        <f>SUM(T120:T152)</f>
        <v>0</v>
      </c>
      <c r="AR119" s="214" t="s">
        <v>84</v>
      </c>
      <c r="AT119" s="215" t="s">
        <v>75</v>
      </c>
      <c r="AU119" s="215" t="s">
        <v>84</v>
      </c>
      <c r="AY119" s="214" t="s">
        <v>130</v>
      </c>
      <c r="BK119" s="216">
        <f>SUM(BK120:BK152)</f>
        <v>0</v>
      </c>
    </row>
    <row r="120" s="1" customFormat="1" ht="14.4" customHeight="1">
      <c r="B120" s="44"/>
      <c r="C120" s="219" t="s">
        <v>195</v>
      </c>
      <c r="D120" s="219" t="s">
        <v>132</v>
      </c>
      <c r="E120" s="220" t="s">
        <v>196</v>
      </c>
      <c r="F120" s="221" t="s">
        <v>197</v>
      </c>
      <c r="G120" s="222" t="s">
        <v>135</v>
      </c>
      <c r="H120" s="223">
        <v>524</v>
      </c>
      <c r="I120" s="224"/>
      <c r="J120" s="225">
        <f>ROUND(I120*H120,2)</f>
        <v>0</v>
      </c>
      <c r="K120" s="221" t="s">
        <v>136</v>
      </c>
      <c r="L120" s="70"/>
      <c r="M120" s="226" t="s">
        <v>21</v>
      </c>
      <c r="N120" s="227" t="s">
        <v>47</v>
      </c>
      <c r="O120" s="45"/>
      <c r="P120" s="228">
        <f>O120*H120</f>
        <v>0</v>
      </c>
      <c r="Q120" s="228">
        <v>0</v>
      </c>
      <c r="R120" s="228">
        <f>Q120*H120</f>
        <v>0</v>
      </c>
      <c r="S120" s="228">
        <v>0</v>
      </c>
      <c r="T120" s="229">
        <f>S120*H120</f>
        <v>0</v>
      </c>
      <c r="AR120" s="22" t="s">
        <v>137</v>
      </c>
      <c r="AT120" s="22" t="s">
        <v>132</v>
      </c>
      <c r="AU120" s="22" t="s">
        <v>86</v>
      </c>
      <c r="AY120" s="22" t="s">
        <v>130</v>
      </c>
      <c r="BE120" s="230">
        <f>IF(N120="základní",J120,0)</f>
        <v>0</v>
      </c>
      <c r="BF120" s="230">
        <f>IF(N120="snížená",J120,0)</f>
        <v>0</v>
      </c>
      <c r="BG120" s="230">
        <f>IF(N120="zákl. přenesená",J120,0)</f>
        <v>0</v>
      </c>
      <c r="BH120" s="230">
        <f>IF(N120="sníž. přenesená",J120,0)</f>
        <v>0</v>
      </c>
      <c r="BI120" s="230">
        <f>IF(N120="nulová",J120,0)</f>
        <v>0</v>
      </c>
      <c r="BJ120" s="22" t="s">
        <v>84</v>
      </c>
      <c r="BK120" s="230">
        <f>ROUND(I120*H120,2)</f>
        <v>0</v>
      </c>
      <c r="BL120" s="22" t="s">
        <v>137</v>
      </c>
      <c r="BM120" s="22" t="s">
        <v>198</v>
      </c>
    </row>
    <row r="121" s="1" customFormat="1">
      <c r="B121" s="44"/>
      <c r="C121" s="72"/>
      <c r="D121" s="231" t="s">
        <v>139</v>
      </c>
      <c r="E121" s="72"/>
      <c r="F121" s="232" t="s">
        <v>199</v>
      </c>
      <c r="G121" s="72"/>
      <c r="H121" s="72"/>
      <c r="I121" s="189"/>
      <c r="J121" s="72"/>
      <c r="K121" s="72"/>
      <c r="L121" s="70"/>
      <c r="M121" s="233"/>
      <c r="N121" s="45"/>
      <c r="O121" s="45"/>
      <c r="P121" s="45"/>
      <c r="Q121" s="45"/>
      <c r="R121" s="45"/>
      <c r="S121" s="45"/>
      <c r="T121" s="93"/>
      <c r="AT121" s="22" t="s">
        <v>139</v>
      </c>
      <c r="AU121" s="22" t="s">
        <v>86</v>
      </c>
    </row>
    <row r="122" s="1" customFormat="1" ht="14.4" customHeight="1">
      <c r="B122" s="44"/>
      <c r="C122" s="219" t="s">
        <v>200</v>
      </c>
      <c r="D122" s="219" t="s">
        <v>132</v>
      </c>
      <c r="E122" s="220" t="s">
        <v>201</v>
      </c>
      <c r="F122" s="221" t="s">
        <v>202</v>
      </c>
      <c r="G122" s="222" t="s">
        <v>135</v>
      </c>
      <c r="H122" s="223">
        <v>524</v>
      </c>
      <c r="I122" s="224"/>
      <c r="J122" s="225">
        <f>ROUND(I122*H122,2)</f>
        <v>0</v>
      </c>
      <c r="K122" s="221" t="s">
        <v>136</v>
      </c>
      <c r="L122" s="70"/>
      <c r="M122" s="226" t="s">
        <v>21</v>
      </c>
      <c r="N122" s="227" t="s">
        <v>47</v>
      </c>
      <c r="O122" s="45"/>
      <c r="P122" s="228">
        <f>O122*H122</f>
        <v>0</v>
      </c>
      <c r="Q122" s="228">
        <v>0</v>
      </c>
      <c r="R122" s="228">
        <f>Q122*H122</f>
        <v>0</v>
      </c>
      <c r="S122" s="228">
        <v>0</v>
      </c>
      <c r="T122" s="229">
        <f>S122*H122</f>
        <v>0</v>
      </c>
      <c r="AR122" s="22" t="s">
        <v>137</v>
      </c>
      <c r="AT122" s="22" t="s">
        <v>132</v>
      </c>
      <c r="AU122" s="22" t="s">
        <v>86</v>
      </c>
      <c r="AY122" s="22" t="s">
        <v>130</v>
      </c>
      <c r="BE122" s="230">
        <f>IF(N122="základní",J122,0)</f>
        <v>0</v>
      </c>
      <c r="BF122" s="230">
        <f>IF(N122="snížená",J122,0)</f>
        <v>0</v>
      </c>
      <c r="BG122" s="230">
        <f>IF(N122="zákl. přenesená",J122,0)</f>
        <v>0</v>
      </c>
      <c r="BH122" s="230">
        <f>IF(N122="sníž. přenesená",J122,0)</f>
        <v>0</v>
      </c>
      <c r="BI122" s="230">
        <f>IF(N122="nulová",J122,0)</f>
        <v>0</v>
      </c>
      <c r="BJ122" s="22" t="s">
        <v>84</v>
      </c>
      <c r="BK122" s="230">
        <f>ROUND(I122*H122,2)</f>
        <v>0</v>
      </c>
      <c r="BL122" s="22" t="s">
        <v>137</v>
      </c>
      <c r="BM122" s="22" t="s">
        <v>203</v>
      </c>
    </row>
    <row r="123" s="1" customFormat="1">
      <c r="B123" s="44"/>
      <c r="C123" s="72"/>
      <c r="D123" s="231" t="s">
        <v>139</v>
      </c>
      <c r="E123" s="72"/>
      <c r="F123" s="232" t="s">
        <v>204</v>
      </c>
      <c r="G123" s="72"/>
      <c r="H123" s="72"/>
      <c r="I123" s="189"/>
      <c r="J123" s="72"/>
      <c r="K123" s="72"/>
      <c r="L123" s="70"/>
      <c r="M123" s="233"/>
      <c r="N123" s="45"/>
      <c r="O123" s="45"/>
      <c r="P123" s="45"/>
      <c r="Q123" s="45"/>
      <c r="R123" s="45"/>
      <c r="S123" s="45"/>
      <c r="T123" s="93"/>
      <c r="AT123" s="22" t="s">
        <v>139</v>
      </c>
      <c r="AU123" s="22" t="s">
        <v>86</v>
      </c>
    </row>
    <row r="124" s="1" customFormat="1">
      <c r="B124" s="44"/>
      <c r="C124" s="72"/>
      <c r="D124" s="231" t="s">
        <v>141</v>
      </c>
      <c r="E124" s="72"/>
      <c r="F124" s="234" t="s">
        <v>205</v>
      </c>
      <c r="G124" s="72"/>
      <c r="H124" s="72"/>
      <c r="I124" s="189"/>
      <c r="J124" s="72"/>
      <c r="K124" s="72"/>
      <c r="L124" s="70"/>
      <c r="M124" s="233"/>
      <c r="N124" s="45"/>
      <c r="O124" s="45"/>
      <c r="P124" s="45"/>
      <c r="Q124" s="45"/>
      <c r="R124" s="45"/>
      <c r="S124" s="45"/>
      <c r="T124" s="93"/>
      <c r="AT124" s="22" t="s">
        <v>141</v>
      </c>
      <c r="AU124" s="22" t="s">
        <v>86</v>
      </c>
    </row>
    <row r="125" s="1" customFormat="1" ht="22.8" customHeight="1">
      <c r="B125" s="44"/>
      <c r="C125" s="219" t="s">
        <v>206</v>
      </c>
      <c r="D125" s="219" t="s">
        <v>132</v>
      </c>
      <c r="E125" s="220" t="s">
        <v>207</v>
      </c>
      <c r="F125" s="221" t="s">
        <v>208</v>
      </c>
      <c r="G125" s="222" t="s">
        <v>135</v>
      </c>
      <c r="H125" s="223">
        <v>74</v>
      </c>
      <c r="I125" s="224"/>
      <c r="J125" s="225">
        <f>ROUND(I125*H125,2)</f>
        <v>0</v>
      </c>
      <c r="K125" s="221" t="s">
        <v>136</v>
      </c>
      <c r="L125" s="70"/>
      <c r="M125" s="226" t="s">
        <v>21</v>
      </c>
      <c r="N125" s="227" t="s">
        <v>47</v>
      </c>
      <c r="O125" s="45"/>
      <c r="P125" s="228">
        <f>O125*H125</f>
        <v>0</v>
      </c>
      <c r="Q125" s="228">
        <v>0</v>
      </c>
      <c r="R125" s="228">
        <f>Q125*H125</f>
        <v>0</v>
      </c>
      <c r="S125" s="228">
        <v>0</v>
      </c>
      <c r="T125" s="229">
        <f>S125*H125</f>
        <v>0</v>
      </c>
      <c r="AR125" s="22" t="s">
        <v>137</v>
      </c>
      <c r="AT125" s="22" t="s">
        <v>132</v>
      </c>
      <c r="AU125" s="22" t="s">
        <v>86</v>
      </c>
      <c r="AY125" s="22" t="s">
        <v>130</v>
      </c>
      <c r="BE125" s="230">
        <f>IF(N125="základní",J125,0)</f>
        <v>0</v>
      </c>
      <c r="BF125" s="230">
        <f>IF(N125="snížená",J125,0)</f>
        <v>0</v>
      </c>
      <c r="BG125" s="230">
        <f>IF(N125="zákl. přenesená",J125,0)</f>
        <v>0</v>
      </c>
      <c r="BH125" s="230">
        <f>IF(N125="sníž. přenesená",J125,0)</f>
        <v>0</v>
      </c>
      <c r="BI125" s="230">
        <f>IF(N125="nulová",J125,0)</f>
        <v>0</v>
      </c>
      <c r="BJ125" s="22" t="s">
        <v>84</v>
      </c>
      <c r="BK125" s="230">
        <f>ROUND(I125*H125,2)</f>
        <v>0</v>
      </c>
      <c r="BL125" s="22" t="s">
        <v>137</v>
      </c>
      <c r="BM125" s="22" t="s">
        <v>209</v>
      </c>
    </row>
    <row r="126" s="1" customFormat="1">
      <c r="B126" s="44"/>
      <c r="C126" s="72"/>
      <c r="D126" s="231" t="s">
        <v>139</v>
      </c>
      <c r="E126" s="72"/>
      <c r="F126" s="232" t="s">
        <v>210</v>
      </c>
      <c r="G126" s="72"/>
      <c r="H126" s="72"/>
      <c r="I126" s="189"/>
      <c r="J126" s="72"/>
      <c r="K126" s="72"/>
      <c r="L126" s="70"/>
      <c r="M126" s="233"/>
      <c r="N126" s="45"/>
      <c r="O126" s="45"/>
      <c r="P126" s="45"/>
      <c r="Q126" s="45"/>
      <c r="R126" s="45"/>
      <c r="S126" s="45"/>
      <c r="T126" s="93"/>
      <c r="AT126" s="22" t="s">
        <v>139</v>
      </c>
      <c r="AU126" s="22" t="s">
        <v>86</v>
      </c>
    </row>
    <row r="127" s="1" customFormat="1">
      <c r="B127" s="44"/>
      <c r="C127" s="72"/>
      <c r="D127" s="231" t="s">
        <v>141</v>
      </c>
      <c r="E127" s="72"/>
      <c r="F127" s="234" t="s">
        <v>211</v>
      </c>
      <c r="G127" s="72"/>
      <c r="H127" s="72"/>
      <c r="I127" s="189"/>
      <c r="J127" s="72"/>
      <c r="K127" s="72"/>
      <c r="L127" s="70"/>
      <c r="M127" s="233"/>
      <c r="N127" s="45"/>
      <c r="O127" s="45"/>
      <c r="P127" s="45"/>
      <c r="Q127" s="45"/>
      <c r="R127" s="45"/>
      <c r="S127" s="45"/>
      <c r="T127" s="93"/>
      <c r="AT127" s="22" t="s">
        <v>141</v>
      </c>
      <c r="AU127" s="22" t="s">
        <v>86</v>
      </c>
    </row>
    <row r="128" s="11" customFormat="1">
      <c r="B128" s="235"/>
      <c r="C128" s="236"/>
      <c r="D128" s="231" t="s">
        <v>148</v>
      </c>
      <c r="E128" s="236"/>
      <c r="F128" s="238" t="s">
        <v>212</v>
      </c>
      <c r="G128" s="236"/>
      <c r="H128" s="239">
        <v>74</v>
      </c>
      <c r="I128" s="240"/>
      <c r="J128" s="236"/>
      <c r="K128" s="236"/>
      <c r="L128" s="241"/>
      <c r="M128" s="242"/>
      <c r="N128" s="243"/>
      <c r="O128" s="243"/>
      <c r="P128" s="243"/>
      <c r="Q128" s="243"/>
      <c r="R128" s="243"/>
      <c r="S128" s="243"/>
      <c r="T128" s="244"/>
      <c r="AT128" s="245" t="s">
        <v>148</v>
      </c>
      <c r="AU128" s="245" t="s">
        <v>86</v>
      </c>
      <c r="AV128" s="11" t="s">
        <v>86</v>
      </c>
      <c r="AW128" s="11" t="s">
        <v>6</v>
      </c>
      <c r="AX128" s="11" t="s">
        <v>84</v>
      </c>
      <c r="AY128" s="245" t="s">
        <v>130</v>
      </c>
    </row>
    <row r="129" s="1" customFormat="1" ht="22.8" customHeight="1">
      <c r="B129" s="44"/>
      <c r="C129" s="219" t="s">
        <v>213</v>
      </c>
      <c r="D129" s="219" t="s">
        <v>132</v>
      </c>
      <c r="E129" s="220" t="s">
        <v>214</v>
      </c>
      <c r="F129" s="221" t="s">
        <v>215</v>
      </c>
      <c r="G129" s="222" t="s">
        <v>135</v>
      </c>
      <c r="H129" s="223">
        <v>524</v>
      </c>
      <c r="I129" s="224"/>
      <c r="J129" s="225">
        <f>ROUND(I129*H129,2)</f>
        <v>0</v>
      </c>
      <c r="K129" s="221" t="s">
        <v>21</v>
      </c>
      <c r="L129" s="70"/>
      <c r="M129" s="226" t="s">
        <v>21</v>
      </c>
      <c r="N129" s="227" t="s">
        <v>47</v>
      </c>
      <c r="O129" s="45"/>
      <c r="P129" s="228">
        <f>O129*H129</f>
        <v>0</v>
      </c>
      <c r="Q129" s="228">
        <v>0.16703000000000001</v>
      </c>
      <c r="R129" s="228">
        <f>Q129*H129</f>
        <v>87.523720000000012</v>
      </c>
      <c r="S129" s="228">
        <v>0</v>
      </c>
      <c r="T129" s="229">
        <f>S129*H129</f>
        <v>0</v>
      </c>
      <c r="AR129" s="22" t="s">
        <v>137</v>
      </c>
      <c r="AT129" s="22" t="s">
        <v>132</v>
      </c>
      <c r="AU129" s="22" t="s">
        <v>86</v>
      </c>
      <c r="AY129" s="22" t="s">
        <v>130</v>
      </c>
      <c r="BE129" s="230">
        <f>IF(N129="základní",J129,0)</f>
        <v>0</v>
      </c>
      <c r="BF129" s="230">
        <f>IF(N129="snížená",J129,0)</f>
        <v>0</v>
      </c>
      <c r="BG129" s="230">
        <f>IF(N129="zákl. přenesená",J129,0)</f>
        <v>0</v>
      </c>
      <c r="BH129" s="230">
        <f>IF(N129="sníž. přenesená",J129,0)</f>
        <v>0</v>
      </c>
      <c r="BI129" s="230">
        <f>IF(N129="nulová",J129,0)</f>
        <v>0</v>
      </c>
      <c r="BJ129" s="22" t="s">
        <v>84</v>
      </c>
      <c r="BK129" s="230">
        <f>ROUND(I129*H129,2)</f>
        <v>0</v>
      </c>
      <c r="BL129" s="22" t="s">
        <v>137</v>
      </c>
      <c r="BM129" s="22" t="s">
        <v>216</v>
      </c>
    </row>
    <row r="130" s="1" customFormat="1">
      <c r="B130" s="44"/>
      <c r="C130" s="72"/>
      <c r="D130" s="231" t="s">
        <v>139</v>
      </c>
      <c r="E130" s="72"/>
      <c r="F130" s="232" t="s">
        <v>217</v>
      </c>
      <c r="G130" s="72"/>
      <c r="H130" s="72"/>
      <c r="I130" s="189"/>
      <c r="J130" s="72"/>
      <c r="K130" s="72"/>
      <c r="L130" s="70"/>
      <c r="M130" s="233"/>
      <c r="N130" s="45"/>
      <c r="O130" s="45"/>
      <c r="P130" s="45"/>
      <c r="Q130" s="45"/>
      <c r="R130" s="45"/>
      <c r="S130" s="45"/>
      <c r="T130" s="93"/>
      <c r="AT130" s="22" t="s">
        <v>139</v>
      </c>
      <c r="AU130" s="22" t="s">
        <v>86</v>
      </c>
    </row>
    <row r="131" s="1" customFormat="1">
      <c r="B131" s="44"/>
      <c r="C131" s="72"/>
      <c r="D131" s="231" t="s">
        <v>141</v>
      </c>
      <c r="E131" s="72"/>
      <c r="F131" s="234" t="s">
        <v>218</v>
      </c>
      <c r="G131" s="72"/>
      <c r="H131" s="72"/>
      <c r="I131" s="189"/>
      <c r="J131" s="72"/>
      <c r="K131" s="72"/>
      <c r="L131" s="70"/>
      <c r="M131" s="233"/>
      <c r="N131" s="45"/>
      <c r="O131" s="45"/>
      <c r="P131" s="45"/>
      <c r="Q131" s="45"/>
      <c r="R131" s="45"/>
      <c r="S131" s="45"/>
      <c r="T131" s="93"/>
      <c r="AT131" s="22" t="s">
        <v>141</v>
      </c>
      <c r="AU131" s="22" t="s">
        <v>86</v>
      </c>
    </row>
    <row r="132" s="1" customFormat="1" ht="14.4" customHeight="1">
      <c r="B132" s="44"/>
      <c r="C132" s="246" t="s">
        <v>10</v>
      </c>
      <c r="D132" s="246" t="s">
        <v>219</v>
      </c>
      <c r="E132" s="247" t="s">
        <v>220</v>
      </c>
      <c r="F132" s="248" t="s">
        <v>221</v>
      </c>
      <c r="G132" s="249" t="s">
        <v>135</v>
      </c>
      <c r="H132" s="250">
        <v>458.85000000000002</v>
      </c>
      <c r="I132" s="251"/>
      <c r="J132" s="252">
        <f>ROUND(I132*H132,2)</f>
        <v>0</v>
      </c>
      <c r="K132" s="248" t="s">
        <v>21</v>
      </c>
      <c r="L132" s="253"/>
      <c r="M132" s="254" t="s">
        <v>21</v>
      </c>
      <c r="N132" s="255" t="s">
        <v>47</v>
      </c>
      <c r="O132" s="45"/>
      <c r="P132" s="228">
        <f>O132*H132</f>
        <v>0</v>
      </c>
      <c r="Q132" s="228">
        <v>0.27700000000000002</v>
      </c>
      <c r="R132" s="228">
        <f>Q132*H132</f>
        <v>127.10145000000001</v>
      </c>
      <c r="S132" s="228">
        <v>0</v>
      </c>
      <c r="T132" s="229">
        <f>S132*H132</f>
        <v>0</v>
      </c>
      <c r="AR132" s="22" t="s">
        <v>177</v>
      </c>
      <c r="AT132" s="22" t="s">
        <v>219</v>
      </c>
      <c r="AU132" s="22" t="s">
        <v>86</v>
      </c>
      <c r="AY132" s="22" t="s">
        <v>130</v>
      </c>
      <c r="BE132" s="230">
        <f>IF(N132="základní",J132,0)</f>
        <v>0</v>
      </c>
      <c r="BF132" s="230">
        <f>IF(N132="snížená",J132,0)</f>
        <v>0</v>
      </c>
      <c r="BG132" s="230">
        <f>IF(N132="zákl. přenesená",J132,0)</f>
        <v>0</v>
      </c>
      <c r="BH132" s="230">
        <f>IF(N132="sníž. přenesená",J132,0)</f>
        <v>0</v>
      </c>
      <c r="BI132" s="230">
        <f>IF(N132="nulová",J132,0)</f>
        <v>0</v>
      </c>
      <c r="BJ132" s="22" t="s">
        <v>84</v>
      </c>
      <c r="BK132" s="230">
        <f>ROUND(I132*H132,2)</f>
        <v>0</v>
      </c>
      <c r="BL132" s="22" t="s">
        <v>137</v>
      </c>
      <c r="BM132" s="22" t="s">
        <v>222</v>
      </c>
    </row>
    <row r="133" s="1" customFormat="1">
      <c r="B133" s="44"/>
      <c r="C133" s="72"/>
      <c r="D133" s="231" t="s">
        <v>139</v>
      </c>
      <c r="E133" s="72"/>
      <c r="F133" s="232" t="s">
        <v>221</v>
      </c>
      <c r="G133" s="72"/>
      <c r="H133" s="72"/>
      <c r="I133" s="189"/>
      <c r="J133" s="72"/>
      <c r="K133" s="72"/>
      <c r="L133" s="70"/>
      <c r="M133" s="233"/>
      <c r="N133" s="45"/>
      <c r="O133" s="45"/>
      <c r="P133" s="45"/>
      <c r="Q133" s="45"/>
      <c r="R133" s="45"/>
      <c r="S133" s="45"/>
      <c r="T133" s="93"/>
      <c r="AT133" s="22" t="s">
        <v>139</v>
      </c>
      <c r="AU133" s="22" t="s">
        <v>86</v>
      </c>
    </row>
    <row r="134" s="1" customFormat="1">
      <c r="B134" s="44"/>
      <c r="C134" s="72"/>
      <c r="D134" s="231" t="s">
        <v>223</v>
      </c>
      <c r="E134" s="72"/>
      <c r="F134" s="234" t="s">
        <v>224</v>
      </c>
      <c r="G134" s="72"/>
      <c r="H134" s="72"/>
      <c r="I134" s="189"/>
      <c r="J134" s="72"/>
      <c r="K134" s="72"/>
      <c r="L134" s="70"/>
      <c r="M134" s="233"/>
      <c r="N134" s="45"/>
      <c r="O134" s="45"/>
      <c r="P134" s="45"/>
      <c r="Q134" s="45"/>
      <c r="R134" s="45"/>
      <c r="S134" s="45"/>
      <c r="T134" s="93"/>
      <c r="AT134" s="22" t="s">
        <v>223</v>
      </c>
      <c r="AU134" s="22" t="s">
        <v>86</v>
      </c>
    </row>
    <row r="135" s="11" customFormat="1">
      <c r="B135" s="235"/>
      <c r="C135" s="236"/>
      <c r="D135" s="231" t="s">
        <v>148</v>
      </c>
      <c r="E135" s="237" t="s">
        <v>21</v>
      </c>
      <c r="F135" s="238" t="s">
        <v>225</v>
      </c>
      <c r="G135" s="236"/>
      <c r="H135" s="239">
        <v>24</v>
      </c>
      <c r="I135" s="240"/>
      <c r="J135" s="236"/>
      <c r="K135" s="236"/>
      <c r="L135" s="241"/>
      <c r="M135" s="242"/>
      <c r="N135" s="243"/>
      <c r="O135" s="243"/>
      <c r="P135" s="243"/>
      <c r="Q135" s="243"/>
      <c r="R135" s="243"/>
      <c r="S135" s="243"/>
      <c r="T135" s="244"/>
      <c r="AT135" s="245" t="s">
        <v>148</v>
      </c>
      <c r="AU135" s="245" t="s">
        <v>86</v>
      </c>
      <c r="AV135" s="11" t="s">
        <v>86</v>
      </c>
      <c r="AW135" s="11" t="s">
        <v>39</v>
      </c>
      <c r="AX135" s="11" t="s">
        <v>76</v>
      </c>
      <c r="AY135" s="245" t="s">
        <v>130</v>
      </c>
    </row>
    <row r="136" s="11" customFormat="1">
      <c r="B136" s="235"/>
      <c r="C136" s="236"/>
      <c r="D136" s="231" t="s">
        <v>148</v>
      </c>
      <c r="E136" s="237" t="s">
        <v>21</v>
      </c>
      <c r="F136" s="238" t="s">
        <v>226</v>
      </c>
      <c r="G136" s="236"/>
      <c r="H136" s="239">
        <v>22</v>
      </c>
      <c r="I136" s="240"/>
      <c r="J136" s="236"/>
      <c r="K136" s="236"/>
      <c r="L136" s="241"/>
      <c r="M136" s="242"/>
      <c r="N136" s="243"/>
      <c r="O136" s="243"/>
      <c r="P136" s="243"/>
      <c r="Q136" s="243"/>
      <c r="R136" s="243"/>
      <c r="S136" s="243"/>
      <c r="T136" s="244"/>
      <c r="AT136" s="245" t="s">
        <v>148</v>
      </c>
      <c r="AU136" s="245" t="s">
        <v>86</v>
      </c>
      <c r="AV136" s="11" t="s">
        <v>86</v>
      </c>
      <c r="AW136" s="11" t="s">
        <v>39</v>
      </c>
      <c r="AX136" s="11" t="s">
        <v>76</v>
      </c>
      <c r="AY136" s="245" t="s">
        <v>130</v>
      </c>
    </row>
    <row r="137" s="11" customFormat="1">
      <c r="B137" s="235"/>
      <c r="C137" s="236"/>
      <c r="D137" s="231" t="s">
        <v>148</v>
      </c>
      <c r="E137" s="237" t="s">
        <v>21</v>
      </c>
      <c r="F137" s="238" t="s">
        <v>227</v>
      </c>
      <c r="G137" s="236"/>
      <c r="H137" s="239">
        <v>14</v>
      </c>
      <c r="I137" s="240"/>
      <c r="J137" s="236"/>
      <c r="K137" s="236"/>
      <c r="L137" s="241"/>
      <c r="M137" s="242"/>
      <c r="N137" s="243"/>
      <c r="O137" s="243"/>
      <c r="P137" s="243"/>
      <c r="Q137" s="243"/>
      <c r="R137" s="243"/>
      <c r="S137" s="243"/>
      <c r="T137" s="244"/>
      <c r="AT137" s="245" t="s">
        <v>148</v>
      </c>
      <c r="AU137" s="245" t="s">
        <v>86</v>
      </c>
      <c r="AV137" s="11" t="s">
        <v>86</v>
      </c>
      <c r="AW137" s="11" t="s">
        <v>39</v>
      </c>
      <c r="AX137" s="11" t="s">
        <v>76</v>
      </c>
      <c r="AY137" s="245" t="s">
        <v>130</v>
      </c>
    </row>
    <row r="138" s="11" customFormat="1">
      <c r="B138" s="235"/>
      <c r="C138" s="236"/>
      <c r="D138" s="231" t="s">
        <v>148</v>
      </c>
      <c r="E138" s="237" t="s">
        <v>21</v>
      </c>
      <c r="F138" s="238" t="s">
        <v>228</v>
      </c>
      <c r="G138" s="236"/>
      <c r="H138" s="239">
        <v>13</v>
      </c>
      <c r="I138" s="240"/>
      <c r="J138" s="236"/>
      <c r="K138" s="236"/>
      <c r="L138" s="241"/>
      <c r="M138" s="242"/>
      <c r="N138" s="243"/>
      <c r="O138" s="243"/>
      <c r="P138" s="243"/>
      <c r="Q138" s="243"/>
      <c r="R138" s="243"/>
      <c r="S138" s="243"/>
      <c r="T138" s="244"/>
      <c r="AT138" s="245" t="s">
        <v>148</v>
      </c>
      <c r="AU138" s="245" t="s">
        <v>86</v>
      </c>
      <c r="AV138" s="11" t="s">
        <v>86</v>
      </c>
      <c r="AW138" s="11" t="s">
        <v>39</v>
      </c>
      <c r="AX138" s="11" t="s">
        <v>76</v>
      </c>
      <c r="AY138" s="245" t="s">
        <v>130</v>
      </c>
    </row>
    <row r="139" s="11" customFormat="1">
      <c r="B139" s="235"/>
      <c r="C139" s="236"/>
      <c r="D139" s="231" t="s">
        <v>148</v>
      </c>
      <c r="E139" s="237" t="s">
        <v>21</v>
      </c>
      <c r="F139" s="238" t="s">
        <v>229</v>
      </c>
      <c r="G139" s="236"/>
      <c r="H139" s="239">
        <v>231</v>
      </c>
      <c r="I139" s="240"/>
      <c r="J139" s="236"/>
      <c r="K139" s="236"/>
      <c r="L139" s="241"/>
      <c r="M139" s="242"/>
      <c r="N139" s="243"/>
      <c r="O139" s="243"/>
      <c r="P139" s="243"/>
      <c r="Q139" s="243"/>
      <c r="R139" s="243"/>
      <c r="S139" s="243"/>
      <c r="T139" s="244"/>
      <c r="AT139" s="245" t="s">
        <v>148</v>
      </c>
      <c r="AU139" s="245" t="s">
        <v>86</v>
      </c>
      <c r="AV139" s="11" t="s">
        <v>86</v>
      </c>
      <c r="AW139" s="11" t="s">
        <v>39</v>
      </c>
      <c r="AX139" s="11" t="s">
        <v>76</v>
      </c>
      <c r="AY139" s="245" t="s">
        <v>130</v>
      </c>
    </row>
    <row r="140" s="11" customFormat="1">
      <c r="B140" s="235"/>
      <c r="C140" s="236"/>
      <c r="D140" s="231" t="s">
        <v>148</v>
      </c>
      <c r="E140" s="237" t="s">
        <v>21</v>
      </c>
      <c r="F140" s="238" t="s">
        <v>230</v>
      </c>
      <c r="G140" s="236"/>
      <c r="H140" s="239">
        <v>133</v>
      </c>
      <c r="I140" s="240"/>
      <c r="J140" s="236"/>
      <c r="K140" s="236"/>
      <c r="L140" s="241"/>
      <c r="M140" s="242"/>
      <c r="N140" s="243"/>
      <c r="O140" s="243"/>
      <c r="P140" s="243"/>
      <c r="Q140" s="243"/>
      <c r="R140" s="243"/>
      <c r="S140" s="243"/>
      <c r="T140" s="244"/>
      <c r="AT140" s="245" t="s">
        <v>148</v>
      </c>
      <c r="AU140" s="245" t="s">
        <v>86</v>
      </c>
      <c r="AV140" s="11" t="s">
        <v>86</v>
      </c>
      <c r="AW140" s="11" t="s">
        <v>39</v>
      </c>
      <c r="AX140" s="11" t="s">
        <v>76</v>
      </c>
      <c r="AY140" s="245" t="s">
        <v>130</v>
      </c>
    </row>
    <row r="141" s="11" customFormat="1">
      <c r="B141" s="235"/>
      <c r="C141" s="236"/>
      <c r="D141" s="231" t="s">
        <v>148</v>
      </c>
      <c r="E141" s="236"/>
      <c r="F141" s="238" t="s">
        <v>231</v>
      </c>
      <c r="G141" s="236"/>
      <c r="H141" s="239">
        <v>458.85000000000002</v>
      </c>
      <c r="I141" s="240"/>
      <c r="J141" s="236"/>
      <c r="K141" s="236"/>
      <c r="L141" s="241"/>
      <c r="M141" s="242"/>
      <c r="N141" s="243"/>
      <c r="O141" s="243"/>
      <c r="P141" s="243"/>
      <c r="Q141" s="243"/>
      <c r="R141" s="243"/>
      <c r="S141" s="243"/>
      <c r="T141" s="244"/>
      <c r="AT141" s="245" t="s">
        <v>148</v>
      </c>
      <c r="AU141" s="245" t="s">
        <v>86</v>
      </c>
      <c r="AV141" s="11" t="s">
        <v>86</v>
      </c>
      <c r="AW141" s="11" t="s">
        <v>6</v>
      </c>
      <c r="AX141" s="11" t="s">
        <v>84</v>
      </c>
      <c r="AY141" s="245" t="s">
        <v>130</v>
      </c>
    </row>
    <row r="142" s="1" customFormat="1" ht="14.4" customHeight="1">
      <c r="B142" s="44"/>
      <c r="C142" s="246" t="s">
        <v>232</v>
      </c>
      <c r="D142" s="246" t="s">
        <v>219</v>
      </c>
      <c r="E142" s="247" t="s">
        <v>233</v>
      </c>
      <c r="F142" s="248" t="s">
        <v>234</v>
      </c>
      <c r="G142" s="249" t="s">
        <v>135</v>
      </c>
      <c r="H142" s="250">
        <v>97.650000000000006</v>
      </c>
      <c r="I142" s="251"/>
      <c r="J142" s="252">
        <f>ROUND(I142*H142,2)</f>
        <v>0</v>
      </c>
      <c r="K142" s="248" t="s">
        <v>21</v>
      </c>
      <c r="L142" s="253"/>
      <c r="M142" s="254" t="s">
        <v>21</v>
      </c>
      <c r="N142" s="255" t="s">
        <v>47</v>
      </c>
      <c r="O142" s="45"/>
      <c r="P142" s="228">
        <f>O142*H142</f>
        <v>0</v>
      </c>
      <c r="Q142" s="228">
        <v>0.27700000000000002</v>
      </c>
      <c r="R142" s="228">
        <f>Q142*H142</f>
        <v>27.049050000000005</v>
      </c>
      <c r="S142" s="228">
        <v>0</v>
      </c>
      <c r="T142" s="229">
        <f>S142*H142</f>
        <v>0</v>
      </c>
      <c r="AR142" s="22" t="s">
        <v>177</v>
      </c>
      <c r="AT142" s="22" t="s">
        <v>219</v>
      </c>
      <c r="AU142" s="22" t="s">
        <v>86</v>
      </c>
      <c r="AY142" s="22" t="s">
        <v>130</v>
      </c>
      <c r="BE142" s="230">
        <f>IF(N142="základní",J142,0)</f>
        <v>0</v>
      </c>
      <c r="BF142" s="230">
        <f>IF(N142="snížená",J142,0)</f>
        <v>0</v>
      </c>
      <c r="BG142" s="230">
        <f>IF(N142="zákl. přenesená",J142,0)</f>
        <v>0</v>
      </c>
      <c r="BH142" s="230">
        <f>IF(N142="sníž. přenesená",J142,0)</f>
        <v>0</v>
      </c>
      <c r="BI142" s="230">
        <f>IF(N142="nulová",J142,0)</f>
        <v>0</v>
      </c>
      <c r="BJ142" s="22" t="s">
        <v>84</v>
      </c>
      <c r="BK142" s="230">
        <f>ROUND(I142*H142,2)</f>
        <v>0</v>
      </c>
      <c r="BL142" s="22" t="s">
        <v>137</v>
      </c>
      <c r="BM142" s="22" t="s">
        <v>235</v>
      </c>
    </row>
    <row r="143" s="1" customFormat="1">
      <c r="B143" s="44"/>
      <c r="C143" s="72"/>
      <c r="D143" s="231" t="s">
        <v>139</v>
      </c>
      <c r="E143" s="72"/>
      <c r="F143" s="232" t="s">
        <v>234</v>
      </c>
      <c r="G143" s="72"/>
      <c r="H143" s="72"/>
      <c r="I143" s="189"/>
      <c r="J143" s="72"/>
      <c r="K143" s="72"/>
      <c r="L143" s="70"/>
      <c r="M143" s="233"/>
      <c r="N143" s="45"/>
      <c r="O143" s="45"/>
      <c r="P143" s="45"/>
      <c r="Q143" s="45"/>
      <c r="R143" s="45"/>
      <c r="S143" s="45"/>
      <c r="T143" s="93"/>
      <c r="AT143" s="22" t="s">
        <v>139</v>
      </c>
      <c r="AU143" s="22" t="s">
        <v>86</v>
      </c>
    </row>
    <row r="144" s="1" customFormat="1">
      <c r="B144" s="44"/>
      <c r="C144" s="72"/>
      <c r="D144" s="231" t="s">
        <v>223</v>
      </c>
      <c r="E144" s="72"/>
      <c r="F144" s="234" t="s">
        <v>236</v>
      </c>
      <c r="G144" s="72"/>
      <c r="H144" s="72"/>
      <c r="I144" s="189"/>
      <c r="J144" s="72"/>
      <c r="K144" s="72"/>
      <c r="L144" s="70"/>
      <c r="M144" s="233"/>
      <c r="N144" s="45"/>
      <c r="O144" s="45"/>
      <c r="P144" s="45"/>
      <c r="Q144" s="45"/>
      <c r="R144" s="45"/>
      <c r="S144" s="45"/>
      <c r="T144" s="93"/>
      <c r="AT144" s="22" t="s">
        <v>223</v>
      </c>
      <c r="AU144" s="22" t="s">
        <v>86</v>
      </c>
    </row>
    <row r="145" s="11" customFormat="1">
      <c r="B145" s="235"/>
      <c r="C145" s="236"/>
      <c r="D145" s="231" t="s">
        <v>148</v>
      </c>
      <c r="E145" s="237" t="s">
        <v>21</v>
      </c>
      <c r="F145" s="238" t="s">
        <v>237</v>
      </c>
      <c r="G145" s="236"/>
      <c r="H145" s="239">
        <v>93</v>
      </c>
      <c r="I145" s="240"/>
      <c r="J145" s="236"/>
      <c r="K145" s="236"/>
      <c r="L145" s="241"/>
      <c r="M145" s="242"/>
      <c r="N145" s="243"/>
      <c r="O145" s="243"/>
      <c r="P145" s="243"/>
      <c r="Q145" s="243"/>
      <c r="R145" s="243"/>
      <c r="S145" s="243"/>
      <c r="T145" s="244"/>
      <c r="AT145" s="245" t="s">
        <v>148</v>
      </c>
      <c r="AU145" s="245" t="s">
        <v>86</v>
      </c>
      <c r="AV145" s="11" t="s">
        <v>86</v>
      </c>
      <c r="AW145" s="11" t="s">
        <v>39</v>
      </c>
      <c r="AX145" s="11" t="s">
        <v>84</v>
      </c>
      <c r="AY145" s="245" t="s">
        <v>130</v>
      </c>
    </row>
    <row r="146" s="11" customFormat="1">
      <c r="B146" s="235"/>
      <c r="C146" s="236"/>
      <c r="D146" s="231" t="s">
        <v>148</v>
      </c>
      <c r="E146" s="236"/>
      <c r="F146" s="238" t="s">
        <v>238</v>
      </c>
      <c r="G146" s="236"/>
      <c r="H146" s="239">
        <v>97.650000000000006</v>
      </c>
      <c r="I146" s="240"/>
      <c r="J146" s="236"/>
      <c r="K146" s="236"/>
      <c r="L146" s="241"/>
      <c r="M146" s="242"/>
      <c r="N146" s="243"/>
      <c r="O146" s="243"/>
      <c r="P146" s="243"/>
      <c r="Q146" s="243"/>
      <c r="R146" s="243"/>
      <c r="S146" s="243"/>
      <c r="T146" s="244"/>
      <c r="AT146" s="245" t="s">
        <v>148</v>
      </c>
      <c r="AU146" s="245" t="s">
        <v>86</v>
      </c>
      <c r="AV146" s="11" t="s">
        <v>86</v>
      </c>
      <c r="AW146" s="11" t="s">
        <v>6</v>
      </c>
      <c r="AX146" s="11" t="s">
        <v>84</v>
      </c>
      <c r="AY146" s="245" t="s">
        <v>130</v>
      </c>
    </row>
    <row r="147" s="1" customFormat="1" ht="22.8" customHeight="1">
      <c r="B147" s="44"/>
      <c r="C147" s="219" t="s">
        <v>239</v>
      </c>
      <c r="D147" s="219" t="s">
        <v>132</v>
      </c>
      <c r="E147" s="220" t="s">
        <v>240</v>
      </c>
      <c r="F147" s="221" t="s">
        <v>241</v>
      </c>
      <c r="G147" s="222" t="s">
        <v>135</v>
      </c>
      <c r="H147" s="223">
        <v>524</v>
      </c>
      <c r="I147" s="224"/>
      <c r="J147" s="225">
        <f>ROUND(I147*H147,2)</f>
        <v>0</v>
      </c>
      <c r="K147" s="221" t="s">
        <v>136</v>
      </c>
      <c r="L147" s="70"/>
      <c r="M147" s="226" t="s">
        <v>21</v>
      </c>
      <c r="N147" s="227" t="s">
        <v>47</v>
      </c>
      <c r="O147" s="45"/>
      <c r="P147" s="228">
        <f>O147*H147</f>
        <v>0</v>
      </c>
      <c r="Q147" s="228">
        <v>0.15140000000000001</v>
      </c>
      <c r="R147" s="228">
        <f>Q147*H147</f>
        <v>79.333600000000004</v>
      </c>
      <c r="S147" s="228">
        <v>0</v>
      </c>
      <c r="T147" s="229">
        <f>S147*H147</f>
        <v>0</v>
      </c>
      <c r="AR147" s="22" t="s">
        <v>137</v>
      </c>
      <c r="AT147" s="22" t="s">
        <v>132</v>
      </c>
      <c r="AU147" s="22" t="s">
        <v>86</v>
      </c>
      <c r="AY147" s="22" t="s">
        <v>130</v>
      </c>
      <c r="BE147" s="230">
        <f>IF(N147="základní",J147,0)</f>
        <v>0</v>
      </c>
      <c r="BF147" s="230">
        <f>IF(N147="snížená",J147,0)</f>
        <v>0</v>
      </c>
      <c r="BG147" s="230">
        <f>IF(N147="zákl. přenesená",J147,0)</f>
        <v>0</v>
      </c>
      <c r="BH147" s="230">
        <f>IF(N147="sníž. přenesená",J147,0)</f>
        <v>0</v>
      </c>
      <c r="BI147" s="230">
        <f>IF(N147="nulová",J147,0)</f>
        <v>0</v>
      </c>
      <c r="BJ147" s="22" t="s">
        <v>84</v>
      </c>
      <c r="BK147" s="230">
        <f>ROUND(I147*H147,2)</f>
        <v>0</v>
      </c>
      <c r="BL147" s="22" t="s">
        <v>137</v>
      </c>
      <c r="BM147" s="22" t="s">
        <v>242</v>
      </c>
    </row>
    <row r="148" s="1" customFormat="1">
      <c r="B148" s="44"/>
      <c r="C148" s="72"/>
      <c r="D148" s="231" t="s">
        <v>139</v>
      </c>
      <c r="E148" s="72"/>
      <c r="F148" s="232" t="s">
        <v>243</v>
      </c>
      <c r="G148" s="72"/>
      <c r="H148" s="72"/>
      <c r="I148" s="189"/>
      <c r="J148" s="72"/>
      <c r="K148" s="72"/>
      <c r="L148" s="70"/>
      <c r="M148" s="233"/>
      <c r="N148" s="45"/>
      <c r="O148" s="45"/>
      <c r="P148" s="45"/>
      <c r="Q148" s="45"/>
      <c r="R148" s="45"/>
      <c r="S148" s="45"/>
      <c r="T148" s="93"/>
      <c r="AT148" s="22" t="s">
        <v>139</v>
      </c>
      <c r="AU148" s="22" t="s">
        <v>86</v>
      </c>
    </row>
    <row r="149" s="1" customFormat="1">
      <c r="B149" s="44"/>
      <c r="C149" s="72"/>
      <c r="D149" s="231" t="s">
        <v>141</v>
      </c>
      <c r="E149" s="72"/>
      <c r="F149" s="234" t="s">
        <v>244</v>
      </c>
      <c r="G149" s="72"/>
      <c r="H149" s="72"/>
      <c r="I149" s="189"/>
      <c r="J149" s="72"/>
      <c r="K149" s="72"/>
      <c r="L149" s="70"/>
      <c r="M149" s="233"/>
      <c r="N149" s="45"/>
      <c r="O149" s="45"/>
      <c r="P149" s="45"/>
      <c r="Q149" s="45"/>
      <c r="R149" s="45"/>
      <c r="S149" s="45"/>
      <c r="T149" s="93"/>
      <c r="AT149" s="22" t="s">
        <v>141</v>
      </c>
      <c r="AU149" s="22" t="s">
        <v>86</v>
      </c>
    </row>
    <row r="150" s="1" customFormat="1" ht="22.8" customHeight="1">
      <c r="B150" s="44"/>
      <c r="C150" s="219" t="s">
        <v>245</v>
      </c>
      <c r="D150" s="219" t="s">
        <v>132</v>
      </c>
      <c r="E150" s="220" t="s">
        <v>246</v>
      </c>
      <c r="F150" s="221" t="s">
        <v>247</v>
      </c>
      <c r="G150" s="222" t="s">
        <v>135</v>
      </c>
      <c r="H150" s="223">
        <v>524</v>
      </c>
      <c r="I150" s="224"/>
      <c r="J150" s="225">
        <f>ROUND(I150*H150,2)</f>
        <v>0</v>
      </c>
      <c r="K150" s="221" t="s">
        <v>21</v>
      </c>
      <c r="L150" s="70"/>
      <c r="M150" s="226" t="s">
        <v>21</v>
      </c>
      <c r="N150" s="227" t="s">
        <v>47</v>
      </c>
      <c r="O150" s="45"/>
      <c r="P150" s="228">
        <f>O150*H150</f>
        <v>0</v>
      </c>
      <c r="Q150" s="228">
        <v>0.15140000000000001</v>
      </c>
      <c r="R150" s="228">
        <f>Q150*H150</f>
        <v>79.333600000000004</v>
      </c>
      <c r="S150" s="228">
        <v>0</v>
      </c>
      <c r="T150" s="229">
        <f>S150*H150</f>
        <v>0</v>
      </c>
      <c r="AR150" s="22" t="s">
        <v>137</v>
      </c>
      <c r="AT150" s="22" t="s">
        <v>132</v>
      </c>
      <c r="AU150" s="22" t="s">
        <v>86</v>
      </c>
      <c r="AY150" s="22" t="s">
        <v>130</v>
      </c>
      <c r="BE150" s="230">
        <f>IF(N150="základní",J150,0)</f>
        <v>0</v>
      </c>
      <c r="BF150" s="230">
        <f>IF(N150="snížená",J150,0)</f>
        <v>0</v>
      </c>
      <c r="BG150" s="230">
        <f>IF(N150="zákl. přenesená",J150,0)</f>
        <v>0</v>
      </c>
      <c r="BH150" s="230">
        <f>IF(N150="sníž. přenesená",J150,0)</f>
        <v>0</v>
      </c>
      <c r="BI150" s="230">
        <f>IF(N150="nulová",J150,0)</f>
        <v>0</v>
      </c>
      <c r="BJ150" s="22" t="s">
        <v>84</v>
      </c>
      <c r="BK150" s="230">
        <f>ROUND(I150*H150,2)</f>
        <v>0</v>
      </c>
      <c r="BL150" s="22" t="s">
        <v>137</v>
      </c>
      <c r="BM150" s="22" t="s">
        <v>248</v>
      </c>
    </row>
    <row r="151" s="1" customFormat="1">
      <c r="B151" s="44"/>
      <c r="C151" s="72"/>
      <c r="D151" s="231" t="s">
        <v>139</v>
      </c>
      <c r="E151" s="72"/>
      <c r="F151" s="232" t="s">
        <v>249</v>
      </c>
      <c r="G151" s="72"/>
      <c r="H151" s="72"/>
      <c r="I151" s="189"/>
      <c r="J151" s="72"/>
      <c r="K151" s="72"/>
      <c r="L151" s="70"/>
      <c r="M151" s="233"/>
      <c r="N151" s="45"/>
      <c r="O151" s="45"/>
      <c r="P151" s="45"/>
      <c r="Q151" s="45"/>
      <c r="R151" s="45"/>
      <c r="S151" s="45"/>
      <c r="T151" s="93"/>
      <c r="AT151" s="22" t="s">
        <v>139</v>
      </c>
      <c r="AU151" s="22" t="s">
        <v>86</v>
      </c>
    </row>
    <row r="152" s="1" customFormat="1">
      <c r="B152" s="44"/>
      <c r="C152" s="72"/>
      <c r="D152" s="231" t="s">
        <v>141</v>
      </c>
      <c r="E152" s="72"/>
      <c r="F152" s="234" t="s">
        <v>244</v>
      </c>
      <c r="G152" s="72"/>
      <c r="H152" s="72"/>
      <c r="I152" s="189"/>
      <c r="J152" s="72"/>
      <c r="K152" s="72"/>
      <c r="L152" s="70"/>
      <c r="M152" s="233"/>
      <c r="N152" s="45"/>
      <c r="O152" s="45"/>
      <c r="P152" s="45"/>
      <c r="Q152" s="45"/>
      <c r="R152" s="45"/>
      <c r="S152" s="45"/>
      <c r="T152" s="93"/>
      <c r="AT152" s="22" t="s">
        <v>141</v>
      </c>
      <c r="AU152" s="22" t="s">
        <v>86</v>
      </c>
    </row>
    <row r="153" s="10" customFormat="1" ht="29.88" customHeight="1">
      <c r="B153" s="203"/>
      <c r="C153" s="204"/>
      <c r="D153" s="205" t="s">
        <v>75</v>
      </c>
      <c r="E153" s="217" t="s">
        <v>177</v>
      </c>
      <c r="F153" s="217" t="s">
        <v>250</v>
      </c>
      <c r="G153" s="204"/>
      <c r="H153" s="204"/>
      <c r="I153" s="207"/>
      <c r="J153" s="218">
        <f>BK153</f>
        <v>0</v>
      </c>
      <c r="K153" s="204"/>
      <c r="L153" s="209"/>
      <c r="M153" s="210"/>
      <c r="N153" s="211"/>
      <c r="O153" s="211"/>
      <c r="P153" s="212">
        <f>SUM(P154:P159)</f>
        <v>0</v>
      </c>
      <c r="Q153" s="211"/>
      <c r="R153" s="212">
        <f>SUM(R154:R159)</f>
        <v>4.0621200000000002</v>
      </c>
      <c r="S153" s="211"/>
      <c r="T153" s="213">
        <f>SUM(T154:T159)</f>
        <v>0</v>
      </c>
      <c r="AR153" s="214" t="s">
        <v>84</v>
      </c>
      <c r="AT153" s="215" t="s">
        <v>75</v>
      </c>
      <c r="AU153" s="215" t="s">
        <v>84</v>
      </c>
      <c r="AY153" s="214" t="s">
        <v>130</v>
      </c>
      <c r="BK153" s="216">
        <f>SUM(BK154:BK159)</f>
        <v>0</v>
      </c>
    </row>
    <row r="154" s="1" customFormat="1" ht="22.8" customHeight="1">
      <c r="B154" s="44"/>
      <c r="C154" s="219" t="s">
        <v>251</v>
      </c>
      <c r="D154" s="219" t="s">
        <v>132</v>
      </c>
      <c r="E154" s="220" t="s">
        <v>252</v>
      </c>
      <c r="F154" s="221" t="s">
        <v>253</v>
      </c>
      <c r="G154" s="222" t="s">
        <v>254</v>
      </c>
      <c r="H154" s="223">
        <v>3</v>
      </c>
      <c r="I154" s="224"/>
      <c r="J154" s="225">
        <f>ROUND(I154*H154,2)</f>
        <v>0</v>
      </c>
      <c r="K154" s="221" t="s">
        <v>136</v>
      </c>
      <c r="L154" s="70"/>
      <c r="M154" s="226" t="s">
        <v>21</v>
      </c>
      <c r="N154" s="227" t="s">
        <v>47</v>
      </c>
      <c r="O154" s="45"/>
      <c r="P154" s="228">
        <f>O154*H154</f>
        <v>0</v>
      </c>
      <c r="Q154" s="228">
        <v>0.42080000000000001</v>
      </c>
      <c r="R154" s="228">
        <f>Q154*H154</f>
        <v>1.2624</v>
      </c>
      <c r="S154" s="228">
        <v>0</v>
      </c>
      <c r="T154" s="229">
        <f>S154*H154</f>
        <v>0</v>
      </c>
      <c r="AR154" s="22" t="s">
        <v>137</v>
      </c>
      <c r="AT154" s="22" t="s">
        <v>132</v>
      </c>
      <c r="AU154" s="22" t="s">
        <v>86</v>
      </c>
      <c r="AY154" s="22" t="s">
        <v>130</v>
      </c>
      <c r="BE154" s="230">
        <f>IF(N154="základní",J154,0)</f>
        <v>0</v>
      </c>
      <c r="BF154" s="230">
        <f>IF(N154="snížená",J154,0)</f>
        <v>0</v>
      </c>
      <c r="BG154" s="230">
        <f>IF(N154="zákl. přenesená",J154,0)</f>
        <v>0</v>
      </c>
      <c r="BH154" s="230">
        <f>IF(N154="sníž. přenesená",J154,0)</f>
        <v>0</v>
      </c>
      <c r="BI154" s="230">
        <f>IF(N154="nulová",J154,0)</f>
        <v>0</v>
      </c>
      <c r="BJ154" s="22" t="s">
        <v>84</v>
      </c>
      <c r="BK154" s="230">
        <f>ROUND(I154*H154,2)</f>
        <v>0</v>
      </c>
      <c r="BL154" s="22" t="s">
        <v>137</v>
      </c>
      <c r="BM154" s="22" t="s">
        <v>255</v>
      </c>
    </row>
    <row r="155" s="1" customFormat="1">
      <c r="B155" s="44"/>
      <c r="C155" s="72"/>
      <c r="D155" s="231" t="s">
        <v>139</v>
      </c>
      <c r="E155" s="72"/>
      <c r="F155" s="232" t="s">
        <v>253</v>
      </c>
      <c r="G155" s="72"/>
      <c r="H155" s="72"/>
      <c r="I155" s="189"/>
      <c r="J155" s="72"/>
      <c r="K155" s="72"/>
      <c r="L155" s="70"/>
      <c r="M155" s="233"/>
      <c r="N155" s="45"/>
      <c r="O155" s="45"/>
      <c r="P155" s="45"/>
      <c r="Q155" s="45"/>
      <c r="R155" s="45"/>
      <c r="S155" s="45"/>
      <c r="T155" s="93"/>
      <c r="AT155" s="22" t="s">
        <v>139</v>
      </c>
      <c r="AU155" s="22" t="s">
        <v>86</v>
      </c>
    </row>
    <row r="156" s="1" customFormat="1">
      <c r="B156" s="44"/>
      <c r="C156" s="72"/>
      <c r="D156" s="231" t="s">
        <v>141</v>
      </c>
      <c r="E156" s="72"/>
      <c r="F156" s="234" t="s">
        <v>256</v>
      </c>
      <c r="G156" s="72"/>
      <c r="H156" s="72"/>
      <c r="I156" s="189"/>
      <c r="J156" s="72"/>
      <c r="K156" s="72"/>
      <c r="L156" s="70"/>
      <c r="M156" s="233"/>
      <c r="N156" s="45"/>
      <c r="O156" s="45"/>
      <c r="P156" s="45"/>
      <c r="Q156" s="45"/>
      <c r="R156" s="45"/>
      <c r="S156" s="45"/>
      <c r="T156" s="93"/>
      <c r="AT156" s="22" t="s">
        <v>141</v>
      </c>
      <c r="AU156" s="22" t="s">
        <v>86</v>
      </c>
    </row>
    <row r="157" s="1" customFormat="1" ht="22.8" customHeight="1">
      <c r="B157" s="44"/>
      <c r="C157" s="219" t="s">
        <v>257</v>
      </c>
      <c r="D157" s="219" t="s">
        <v>132</v>
      </c>
      <c r="E157" s="220" t="s">
        <v>258</v>
      </c>
      <c r="F157" s="221" t="s">
        <v>259</v>
      </c>
      <c r="G157" s="222" t="s">
        <v>254</v>
      </c>
      <c r="H157" s="223">
        <v>9</v>
      </c>
      <c r="I157" s="224"/>
      <c r="J157" s="225">
        <f>ROUND(I157*H157,2)</f>
        <v>0</v>
      </c>
      <c r="K157" s="221" t="s">
        <v>136</v>
      </c>
      <c r="L157" s="70"/>
      <c r="M157" s="226" t="s">
        <v>21</v>
      </c>
      <c r="N157" s="227" t="s">
        <v>47</v>
      </c>
      <c r="O157" s="45"/>
      <c r="P157" s="228">
        <f>O157*H157</f>
        <v>0</v>
      </c>
      <c r="Q157" s="228">
        <v>0.31108000000000002</v>
      </c>
      <c r="R157" s="228">
        <f>Q157*H157</f>
        <v>2.7997200000000002</v>
      </c>
      <c r="S157" s="228">
        <v>0</v>
      </c>
      <c r="T157" s="229">
        <f>S157*H157</f>
        <v>0</v>
      </c>
      <c r="AR157" s="22" t="s">
        <v>137</v>
      </c>
      <c r="AT157" s="22" t="s">
        <v>132</v>
      </c>
      <c r="AU157" s="22" t="s">
        <v>86</v>
      </c>
      <c r="AY157" s="22" t="s">
        <v>130</v>
      </c>
      <c r="BE157" s="230">
        <f>IF(N157="základní",J157,0)</f>
        <v>0</v>
      </c>
      <c r="BF157" s="230">
        <f>IF(N157="snížená",J157,0)</f>
        <v>0</v>
      </c>
      <c r="BG157" s="230">
        <f>IF(N157="zákl. přenesená",J157,0)</f>
        <v>0</v>
      </c>
      <c r="BH157" s="230">
        <f>IF(N157="sníž. přenesená",J157,0)</f>
        <v>0</v>
      </c>
      <c r="BI157" s="230">
        <f>IF(N157="nulová",J157,0)</f>
        <v>0</v>
      </c>
      <c r="BJ157" s="22" t="s">
        <v>84</v>
      </c>
      <c r="BK157" s="230">
        <f>ROUND(I157*H157,2)</f>
        <v>0</v>
      </c>
      <c r="BL157" s="22" t="s">
        <v>137</v>
      </c>
      <c r="BM157" s="22" t="s">
        <v>260</v>
      </c>
    </row>
    <row r="158" s="1" customFormat="1">
      <c r="B158" s="44"/>
      <c r="C158" s="72"/>
      <c r="D158" s="231" t="s">
        <v>139</v>
      </c>
      <c r="E158" s="72"/>
      <c r="F158" s="232" t="s">
        <v>261</v>
      </c>
      <c r="G158" s="72"/>
      <c r="H158" s="72"/>
      <c r="I158" s="189"/>
      <c r="J158" s="72"/>
      <c r="K158" s="72"/>
      <c r="L158" s="70"/>
      <c r="M158" s="233"/>
      <c r="N158" s="45"/>
      <c r="O158" s="45"/>
      <c r="P158" s="45"/>
      <c r="Q158" s="45"/>
      <c r="R158" s="45"/>
      <c r="S158" s="45"/>
      <c r="T158" s="93"/>
      <c r="AT158" s="22" t="s">
        <v>139</v>
      </c>
      <c r="AU158" s="22" t="s">
        <v>86</v>
      </c>
    </row>
    <row r="159" s="1" customFormat="1">
      <c r="B159" s="44"/>
      <c r="C159" s="72"/>
      <c r="D159" s="231" t="s">
        <v>141</v>
      </c>
      <c r="E159" s="72"/>
      <c r="F159" s="234" t="s">
        <v>256</v>
      </c>
      <c r="G159" s="72"/>
      <c r="H159" s="72"/>
      <c r="I159" s="189"/>
      <c r="J159" s="72"/>
      <c r="K159" s="72"/>
      <c r="L159" s="70"/>
      <c r="M159" s="233"/>
      <c r="N159" s="45"/>
      <c r="O159" s="45"/>
      <c r="P159" s="45"/>
      <c r="Q159" s="45"/>
      <c r="R159" s="45"/>
      <c r="S159" s="45"/>
      <c r="T159" s="93"/>
      <c r="AT159" s="22" t="s">
        <v>141</v>
      </c>
      <c r="AU159" s="22" t="s">
        <v>86</v>
      </c>
    </row>
    <row r="160" s="10" customFormat="1" ht="29.88" customHeight="1">
      <c r="B160" s="203"/>
      <c r="C160" s="204"/>
      <c r="D160" s="205" t="s">
        <v>75</v>
      </c>
      <c r="E160" s="217" t="s">
        <v>182</v>
      </c>
      <c r="F160" s="217" t="s">
        <v>262</v>
      </c>
      <c r="G160" s="204"/>
      <c r="H160" s="204"/>
      <c r="I160" s="207"/>
      <c r="J160" s="218">
        <f>BK160</f>
        <v>0</v>
      </c>
      <c r="K160" s="204"/>
      <c r="L160" s="209"/>
      <c r="M160" s="210"/>
      <c r="N160" s="211"/>
      <c r="O160" s="211"/>
      <c r="P160" s="212">
        <f>SUM(P161:P205)</f>
        <v>0</v>
      </c>
      <c r="Q160" s="211"/>
      <c r="R160" s="212">
        <f>SUM(R161:R205)</f>
        <v>38.073153099999999</v>
      </c>
      <c r="S160" s="211"/>
      <c r="T160" s="213">
        <f>SUM(T161:T205)</f>
        <v>0.27800000000000002</v>
      </c>
      <c r="AR160" s="214" t="s">
        <v>84</v>
      </c>
      <c r="AT160" s="215" t="s">
        <v>75</v>
      </c>
      <c r="AU160" s="215" t="s">
        <v>84</v>
      </c>
      <c r="AY160" s="214" t="s">
        <v>130</v>
      </c>
      <c r="BK160" s="216">
        <f>SUM(BK161:BK205)</f>
        <v>0</v>
      </c>
    </row>
    <row r="161" s="1" customFormat="1" ht="14.4" customHeight="1">
      <c r="B161" s="44"/>
      <c r="C161" s="219" t="s">
        <v>9</v>
      </c>
      <c r="D161" s="219" t="s">
        <v>132</v>
      </c>
      <c r="E161" s="220" t="s">
        <v>263</v>
      </c>
      <c r="F161" s="221" t="s">
        <v>264</v>
      </c>
      <c r="G161" s="222" t="s">
        <v>254</v>
      </c>
      <c r="H161" s="223">
        <v>10</v>
      </c>
      <c r="I161" s="224"/>
      <c r="J161" s="225">
        <f>ROUND(I161*H161,2)</f>
        <v>0</v>
      </c>
      <c r="K161" s="221" t="s">
        <v>136</v>
      </c>
      <c r="L161" s="70"/>
      <c r="M161" s="226" t="s">
        <v>21</v>
      </c>
      <c r="N161" s="227" t="s">
        <v>47</v>
      </c>
      <c r="O161" s="45"/>
      <c r="P161" s="228">
        <f>O161*H161</f>
        <v>0</v>
      </c>
      <c r="Q161" s="228">
        <v>0.0011999999999999999</v>
      </c>
      <c r="R161" s="228">
        <f>Q161*H161</f>
        <v>0.011999999999999999</v>
      </c>
      <c r="S161" s="228">
        <v>0</v>
      </c>
      <c r="T161" s="229">
        <f>S161*H161</f>
        <v>0</v>
      </c>
      <c r="AR161" s="22" t="s">
        <v>137</v>
      </c>
      <c r="AT161" s="22" t="s">
        <v>132</v>
      </c>
      <c r="AU161" s="22" t="s">
        <v>86</v>
      </c>
      <c r="AY161" s="22" t="s">
        <v>130</v>
      </c>
      <c r="BE161" s="230">
        <f>IF(N161="základní",J161,0)</f>
        <v>0</v>
      </c>
      <c r="BF161" s="230">
        <f>IF(N161="snížená",J161,0)</f>
        <v>0</v>
      </c>
      <c r="BG161" s="230">
        <f>IF(N161="zákl. přenesená",J161,0)</f>
        <v>0</v>
      </c>
      <c r="BH161" s="230">
        <f>IF(N161="sníž. přenesená",J161,0)</f>
        <v>0</v>
      </c>
      <c r="BI161" s="230">
        <f>IF(N161="nulová",J161,0)</f>
        <v>0</v>
      </c>
      <c r="BJ161" s="22" t="s">
        <v>84</v>
      </c>
      <c r="BK161" s="230">
        <f>ROUND(I161*H161,2)</f>
        <v>0</v>
      </c>
      <c r="BL161" s="22" t="s">
        <v>137</v>
      </c>
      <c r="BM161" s="22" t="s">
        <v>265</v>
      </c>
    </row>
    <row r="162" s="1" customFormat="1">
      <c r="B162" s="44"/>
      <c r="C162" s="72"/>
      <c r="D162" s="231" t="s">
        <v>139</v>
      </c>
      <c r="E162" s="72"/>
      <c r="F162" s="232" t="s">
        <v>266</v>
      </c>
      <c r="G162" s="72"/>
      <c r="H162" s="72"/>
      <c r="I162" s="189"/>
      <c r="J162" s="72"/>
      <c r="K162" s="72"/>
      <c r="L162" s="70"/>
      <c r="M162" s="233"/>
      <c r="N162" s="45"/>
      <c r="O162" s="45"/>
      <c r="P162" s="45"/>
      <c r="Q162" s="45"/>
      <c r="R162" s="45"/>
      <c r="S162" s="45"/>
      <c r="T162" s="93"/>
      <c r="AT162" s="22" t="s">
        <v>139</v>
      </c>
      <c r="AU162" s="22" t="s">
        <v>86</v>
      </c>
    </row>
    <row r="163" s="1" customFormat="1">
      <c r="B163" s="44"/>
      <c r="C163" s="72"/>
      <c r="D163" s="231" t="s">
        <v>141</v>
      </c>
      <c r="E163" s="72"/>
      <c r="F163" s="234" t="s">
        <v>267</v>
      </c>
      <c r="G163" s="72"/>
      <c r="H163" s="72"/>
      <c r="I163" s="189"/>
      <c r="J163" s="72"/>
      <c r="K163" s="72"/>
      <c r="L163" s="70"/>
      <c r="M163" s="233"/>
      <c r="N163" s="45"/>
      <c r="O163" s="45"/>
      <c r="P163" s="45"/>
      <c r="Q163" s="45"/>
      <c r="R163" s="45"/>
      <c r="S163" s="45"/>
      <c r="T163" s="93"/>
      <c r="AT163" s="22" t="s">
        <v>141</v>
      </c>
      <c r="AU163" s="22" t="s">
        <v>86</v>
      </c>
    </row>
    <row r="164" s="1" customFormat="1" ht="14.4" customHeight="1">
      <c r="B164" s="44"/>
      <c r="C164" s="246" t="s">
        <v>268</v>
      </c>
      <c r="D164" s="246" t="s">
        <v>219</v>
      </c>
      <c r="E164" s="247" t="s">
        <v>269</v>
      </c>
      <c r="F164" s="248" t="s">
        <v>270</v>
      </c>
      <c r="G164" s="249" t="s">
        <v>254</v>
      </c>
      <c r="H164" s="250">
        <v>10</v>
      </c>
      <c r="I164" s="251"/>
      <c r="J164" s="252">
        <f>ROUND(I164*H164,2)</f>
        <v>0</v>
      </c>
      <c r="K164" s="248" t="s">
        <v>21</v>
      </c>
      <c r="L164" s="253"/>
      <c r="M164" s="254" t="s">
        <v>21</v>
      </c>
      <c r="N164" s="255" t="s">
        <v>47</v>
      </c>
      <c r="O164" s="45"/>
      <c r="P164" s="228">
        <f>O164*H164</f>
        <v>0</v>
      </c>
      <c r="Q164" s="228">
        <v>0.0080000000000000002</v>
      </c>
      <c r="R164" s="228">
        <f>Q164*H164</f>
        <v>0.080000000000000002</v>
      </c>
      <c r="S164" s="228">
        <v>0</v>
      </c>
      <c r="T164" s="229">
        <f>S164*H164</f>
        <v>0</v>
      </c>
      <c r="AR164" s="22" t="s">
        <v>177</v>
      </c>
      <c r="AT164" s="22" t="s">
        <v>219</v>
      </c>
      <c r="AU164" s="22" t="s">
        <v>86</v>
      </c>
      <c r="AY164" s="22" t="s">
        <v>130</v>
      </c>
      <c r="BE164" s="230">
        <f>IF(N164="základní",J164,0)</f>
        <v>0</v>
      </c>
      <c r="BF164" s="230">
        <f>IF(N164="snížená",J164,0)</f>
        <v>0</v>
      </c>
      <c r="BG164" s="230">
        <f>IF(N164="zákl. přenesená",J164,0)</f>
        <v>0</v>
      </c>
      <c r="BH164" s="230">
        <f>IF(N164="sníž. přenesená",J164,0)</f>
        <v>0</v>
      </c>
      <c r="BI164" s="230">
        <f>IF(N164="nulová",J164,0)</f>
        <v>0</v>
      </c>
      <c r="BJ164" s="22" t="s">
        <v>84</v>
      </c>
      <c r="BK164" s="230">
        <f>ROUND(I164*H164,2)</f>
        <v>0</v>
      </c>
      <c r="BL164" s="22" t="s">
        <v>137</v>
      </c>
      <c r="BM164" s="22" t="s">
        <v>271</v>
      </c>
    </row>
    <row r="165" s="1" customFormat="1">
      <c r="B165" s="44"/>
      <c r="C165" s="72"/>
      <c r="D165" s="231" t="s">
        <v>139</v>
      </c>
      <c r="E165" s="72"/>
      <c r="F165" s="232" t="s">
        <v>270</v>
      </c>
      <c r="G165" s="72"/>
      <c r="H165" s="72"/>
      <c r="I165" s="189"/>
      <c r="J165" s="72"/>
      <c r="K165" s="72"/>
      <c r="L165" s="70"/>
      <c r="M165" s="233"/>
      <c r="N165" s="45"/>
      <c r="O165" s="45"/>
      <c r="P165" s="45"/>
      <c r="Q165" s="45"/>
      <c r="R165" s="45"/>
      <c r="S165" s="45"/>
      <c r="T165" s="93"/>
      <c r="AT165" s="22" t="s">
        <v>139</v>
      </c>
      <c r="AU165" s="22" t="s">
        <v>86</v>
      </c>
    </row>
    <row r="166" s="1" customFormat="1" ht="22.8" customHeight="1">
      <c r="B166" s="44"/>
      <c r="C166" s="219" t="s">
        <v>272</v>
      </c>
      <c r="D166" s="219" t="s">
        <v>132</v>
      </c>
      <c r="E166" s="220" t="s">
        <v>273</v>
      </c>
      <c r="F166" s="221" t="s">
        <v>274</v>
      </c>
      <c r="G166" s="222" t="s">
        <v>254</v>
      </c>
      <c r="H166" s="223">
        <v>8</v>
      </c>
      <c r="I166" s="224"/>
      <c r="J166" s="225">
        <f>ROUND(I166*H166,2)</f>
        <v>0</v>
      </c>
      <c r="K166" s="221" t="s">
        <v>136</v>
      </c>
      <c r="L166" s="70"/>
      <c r="M166" s="226" t="s">
        <v>21</v>
      </c>
      <c r="N166" s="227" t="s">
        <v>47</v>
      </c>
      <c r="O166" s="45"/>
      <c r="P166" s="228">
        <f>O166*H166</f>
        <v>0</v>
      </c>
      <c r="Q166" s="228">
        <v>0.00069999999999999999</v>
      </c>
      <c r="R166" s="228">
        <f>Q166*H166</f>
        <v>0.0055999999999999999</v>
      </c>
      <c r="S166" s="228">
        <v>0</v>
      </c>
      <c r="T166" s="229">
        <f>S166*H166</f>
        <v>0</v>
      </c>
      <c r="AR166" s="22" t="s">
        <v>137</v>
      </c>
      <c r="AT166" s="22" t="s">
        <v>132</v>
      </c>
      <c r="AU166" s="22" t="s">
        <v>86</v>
      </c>
      <c r="AY166" s="22" t="s">
        <v>130</v>
      </c>
      <c r="BE166" s="230">
        <f>IF(N166="základní",J166,0)</f>
        <v>0</v>
      </c>
      <c r="BF166" s="230">
        <f>IF(N166="snížená",J166,0)</f>
        <v>0</v>
      </c>
      <c r="BG166" s="230">
        <f>IF(N166="zákl. přenesená",J166,0)</f>
        <v>0</v>
      </c>
      <c r="BH166" s="230">
        <f>IF(N166="sníž. přenesená",J166,0)</f>
        <v>0</v>
      </c>
      <c r="BI166" s="230">
        <f>IF(N166="nulová",J166,0)</f>
        <v>0</v>
      </c>
      <c r="BJ166" s="22" t="s">
        <v>84</v>
      </c>
      <c r="BK166" s="230">
        <f>ROUND(I166*H166,2)</f>
        <v>0</v>
      </c>
      <c r="BL166" s="22" t="s">
        <v>137</v>
      </c>
      <c r="BM166" s="22" t="s">
        <v>275</v>
      </c>
    </row>
    <row r="167" s="1" customFormat="1">
      <c r="B167" s="44"/>
      <c r="C167" s="72"/>
      <c r="D167" s="231" t="s">
        <v>139</v>
      </c>
      <c r="E167" s="72"/>
      <c r="F167" s="232" t="s">
        <v>276</v>
      </c>
      <c r="G167" s="72"/>
      <c r="H167" s="72"/>
      <c r="I167" s="189"/>
      <c r="J167" s="72"/>
      <c r="K167" s="72"/>
      <c r="L167" s="70"/>
      <c r="M167" s="233"/>
      <c r="N167" s="45"/>
      <c r="O167" s="45"/>
      <c r="P167" s="45"/>
      <c r="Q167" s="45"/>
      <c r="R167" s="45"/>
      <c r="S167" s="45"/>
      <c r="T167" s="93"/>
      <c r="AT167" s="22" t="s">
        <v>139</v>
      </c>
      <c r="AU167" s="22" t="s">
        <v>86</v>
      </c>
    </row>
    <row r="168" s="1" customFormat="1">
      <c r="B168" s="44"/>
      <c r="C168" s="72"/>
      <c r="D168" s="231" t="s">
        <v>141</v>
      </c>
      <c r="E168" s="72"/>
      <c r="F168" s="234" t="s">
        <v>277</v>
      </c>
      <c r="G168" s="72"/>
      <c r="H168" s="72"/>
      <c r="I168" s="189"/>
      <c r="J168" s="72"/>
      <c r="K168" s="72"/>
      <c r="L168" s="70"/>
      <c r="M168" s="233"/>
      <c r="N168" s="45"/>
      <c r="O168" s="45"/>
      <c r="P168" s="45"/>
      <c r="Q168" s="45"/>
      <c r="R168" s="45"/>
      <c r="S168" s="45"/>
      <c r="T168" s="93"/>
      <c r="AT168" s="22" t="s">
        <v>141</v>
      </c>
      <c r="AU168" s="22" t="s">
        <v>86</v>
      </c>
    </row>
    <row r="169" s="1" customFormat="1" ht="22.8" customHeight="1">
      <c r="B169" s="44"/>
      <c r="C169" s="219" t="s">
        <v>278</v>
      </c>
      <c r="D169" s="219" t="s">
        <v>132</v>
      </c>
      <c r="E169" s="220" t="s">
        <v>279</v>
      </c>
      <c r="F169" s="221" t="s">
        <v>280</v>
      </c>
      <c r="G169" s="222" t="s">
        <v>254</v>
      </c>
      <c r="H169" s="223">
        <v>3</v>
      </c>
      <c r="I169" s="224"/>
      <c r="J169" s="225">
        <f>ROUND(I169*H169,2)</f>
        <v>0</v>
      </c>
      <c r="K169" s="221" t="s">
        <v>136</v>
      </c>
      <c r="L169" s="70"/>
      <c r="M169" s="226" t="s">
        <v>21</v>
      </c>
      <c r="N169" s="227" t="s">
        <v>47</v>
      </c>
      <c r="O169" s="45"/>
      <c r="P169" s="228">
        <f>O169*H169</f>
        <v>0</v>
      </c>
      <c r="Q169" s="228">
        <v>0.11241</v>
      </c>
      <c r="R169" s="228">
        <f>Q169*H169</f>
        <v>0.33722999999999997</v>
      </c>
      <c r="S169" s="228">
        <v>0</v>
      </c>
      <c r="T169" s="229">
        <f>S169*H169</f>
        <v>0</v>
      </c>
      <c r="AR169" s="22" t="s">
        <v>137</v>
      </c>
      <c r="AT169" s="22" t="s">
        <v>132</v>
      </c>
      <c r="AU169" s="22" t="s">
        <v>86</v>
      </c>
      <c r="AY169" s="22" t="s">
        <v>130</v>
      </c>
      <c r="BE169" s="230">
        <f>IF(N169="základní",J169,0)</f>
        <v>0</v>
      </c>
      <c r="BF169" s="230">
        <f>IF(N169="snížená",J169,0)</f>
        <v>0</v>
      </c>
      <c r="BG169" s="230">
        <f>IF(N169="zákl. přenesená",J169,0)</f>
        <v>0</v>
      </c>
      <c r="BH169" s="230">
        <f>IF(N169="sníž. přenesená",J169,0)</f>
        <v>0</v>
      </c>
      <c r="BI169" s="230">
        <f>IF(N169="nulová",J169,0)</f>
        <v>0</v>
      </c>
      <c r="BJ169" s="22" t="s">
        <v>84</v>
      </c>
      <c r="BK169" s="230">
        <f>ROUND(I169*H169,2)</f>
        <v>0</v>
      </c>
      <c r="BL169" s="22" t="s">
        <v>137</v>
      </c>
      <c r="BM169" s="22" t="s">
        <v>281</v>
      </c>
    </row>
    <row r="170" s="1" customFormat="1">
      <c r="B170" s="44"/>
      <c r="C170" s="72"/>
      <c r="D170" s="231" t="s">
        <v>139</v>
      </c>
      <c r="E170" s="72"/>
      <c r="F170" s="232" t="s">
        <v>282</v>
      </c>
      <c r="G170" s="72"/>
      <c r="H170" s="72"/>
      <c r="I170" s="189"/>
      <c r="J170" s="72"/>
      <c r="K170" s="72"/>
      <c r="L170" s="70"/>
      <c r="M170" s="233"/>
      <c r="N170" s="45"/>
      <c r="O170" s="45"/>
      <c r="P170" s="45"/>
      <c r="Q170" s="45"/>
      <c r="R170" s="45"/>
      <c r="S170" s="45"/>
      <c r="T170" s="93"/>
      <c r="AT170" s="22" t="s">
        <v>139</v>
      </c>
      <c r="AU170" s="22" t="s">
        <v>86</v>
      </c>
    </row>
    <row r="171" s="1" customFormat="1">
      <c r="B171" s="44"/>
      <c r="C171" s="72"/>
      <c r="D171" s="231" t="s">
        <v>141</v>
      </c>
      <c r="E171" s="72"/>
      <c r="F171" s="234" t="s">
        <v>283</v>
      </c>
      <c r="G171" s="72"/>
      <c r="H171" s="72"/>
      <c r="I171" s="189"/>
      <c r="J171" s="72"/>
      <c r="K171" s="72"/>
      <c r="L171" s="70"/>
      <c r="M171" s="233"/>
      <c r="N171" s="45"/>
      <c r="O171" s="45"/>
      <c r="P171" s="45"/>
      <c r="Q171" s="45"/>
      <c r="R171" s="45"/>
      <c r="S171" s="45"/>
      <c r="T171" s="93"/>
      <c r="AT171" s="22" t="s">
        <v>141</v>
      </c>
      <c r="AU171" s="22" t="s">
        <v>86</v>
      </c>
    </row>
    <row r="172" s="1" customFormat="1" ht="14.4" customHeight="1">
      <c r="B172" s="44"/>
      <c r="C172" s="246" t="s">
        <v>284</v>
      </c>
      <c r="D172" s="246" t="s">
        <v>219</v>
      </c>
      <c r="E172" s="247" t="s">
        <v>285</v>
      </c>
      <c r="F172" s="248" t="s">
        <v>286</v>
      </c>
      <c r="G172" s="249" t="s">
        <v>254</v>
      </c>
      <c r="H172" s="250">
        <v>3</v>
      </c>
      <c r="I172" s="251"/>
      <c r="J172" s="252">
        <f>ROUND(I172*H172,2)</f>
        <v>0</v>
      </c>
      <c r="K172" s="248" t="s">
        <v>136</v>
      </c>
      <c r="L172" s="253"/>
      <c r="M172" s="254" t="s">
        <v>21</v>
      </c>
      <c r="N172" s="255" t="s">
        <v>47</v>
      </c>
      <c r="O172" s="45"/>
      <c r="P172" s="228">
        <f>O172*H172</f>
        <v>0</v>
      </c>
      <c r="Q172" s="228">
        <v>0.0064999999999999997</v>
      </c>
      <c r="R172" s="228">
        <f>Q172*H172</f>
        <v>0.0195</v>
      </c>
      <c r="S172" s="228">
        <v>0</v>
      </c>
      <c r="T172" s="229">
        <f>S172*H172</f>
        <v>0</v>
      </c>
      <c r="AR172" s="22" t="s">
        <v>177</v>
      </c>
      <c r="AT172" s="22" t="s">
        <v>219</v>
      </c>
      <c r="AU172" s="22" t="s">
        <v>86</v>
      </c>
      <c r="AY172" s="22" t="s">
        <v>130</v>
      </c>
      <c r="BE172" s="230">
        <f>IF(N172="základní",J172,0)</f>
        <v>0</v>
      </c>
      <c r="BF172" s="230">
        <f>IF(N172="snížená",J172,0)</f>
        <v>0</v>
      </c>
      <c r="BG172" s="230">
        <f>IF(N172="zákl. přenesená",J172,0)</f>
        <v>0</v>
      </c>
      <c r="BH172" s="230">
        <f>IF(N172="sníž. přenesená",J172,0)</f>
        <v>0</v>
      </c>
      <c r="BI172" s="230">
        <f>IF(N172="nulová",J172,0)</f>
        <v>0</v>
      </c>
      <c r="BJ172" s="22" t="s">
        <v>84</v>
      </c>
      <c r="BK172" s="230">
        <f>ROUND(I172*H172,2)</f>
        <v>0</v>
      </c>
      <c r="BL172" s="22" t="s">
        <v>137</v>
      </c>
      <c r="BM172" s="22" t="s">
        <v>287</v>
      </c>
    </row>
    <row r="173" s="1" customFormat="1">
      <c r="B173" s="44"/>
      <c r="C173" s="72"/>
      <c r="D173" s="231" t="s">
        <v>139</v>
      </c>
      <c r="E173" s="72"/>
      <c r="F173" s="232" t="s">
        <v>286</v>
      </c>
      <c r="G173" s="72"/>
      <c r="H173" s="72"/>
      <c r="I173" s="189"/>
      <c r="J173" s="72"/>
      <c r="K173" s="72"/>
      <c r="L173" s="70"/>
      <c r="M173" s="233"/>
      <c r="N173" s="45"/>
      <c r="O173" s="45"/>
      <c r="P173" s="45"/>
      <c r="Q173" s="45"/>
      <c r="R173" s="45"/>
      <c r="S173" s="45"/>
      <c r="T173" s="93"/>
      <c r="AT173" s="22" t="s">
        <v>139</v>
      </c>
      <c r="AU173" s="22" t="s">
        <v>86</v>
      </c>
    </row>
    <row r="174" s="1" customFormat="1" ht="22.8" customHeight="1">
      <c r="B174" s="44"/>
      <c r="C174" s="219" t="s">
        <v>288</v>
      </c>
      <c r="D174" s="219" t="s">
        <v>132</v>
      </c>
      <c r="E174" s="220" t="s">
        <v>289</v>
      </c>
      <c r="F174" s="221" t="s">
        <v>290</v>
      </c>
      <c r="G174" s="222" t="s">
        <v>157</v>
      </c>
      <c r="H174" s="223">
        <v>14</v>
      </c>
      <c r="I174" s="224"/>
      <c r="J174" s="225">
        <f>ROUND(I174*H174,2)</f>
        <v>0</v>
      </c>
      <c r="K174" s="221" t="s">
        <v>136</v>
      </c>
      <c r="L174" s="70"/>
      <c r="M174" s="226" t="s">
        <v>21</v>
      </c>
      <c r="N174" s="227" t="s">
        <v>47</v>
      </c>
      <c r="O174" s="45"/>
      <c r="P174" s="228">
        <f>O174*H174</f>
        <v>0</v>
      </c>
      <c r="Q174" s="228">
        <v>0.00020000000000000001</v>
      </c>
      <c r="R174" s="228">
        <f>Q174*H174</f>
        <v>0.0028</v>
      </c>
      <c r="S174" s="228">
        <v>0</v>
      </c>
      <c r="T174" s="229">
        <f>S174*H174</f>
        <v>0</v>
      </c>
      <c r="AR174" s="22" t="s">
        <v>137</v>
      </c>
      <c r="AT174" s="22" t="s">
        <v>132</v>
      </c>
      <c r="AU174" s="22" t="s">
        <v>86</v>
      </c>
      <c r="AY174" s="22" t="s">
        <v>130</v>
      </c>
      <c r="BE174" s="230">
        <f>IF(N174="základní",J174,0)</f>
        <v>0</v>
      </c>
      <c r="BF174" s="230">
        <f>IF(N174="snížená",J174,0)</f>
        <v>0</v>
      </c>
      <c r="BG174" s="230">
        <f>IF(N174="zákl. přenesená",J174,0)</f>
        <v>0</v>
      </c>
      <c r="BH174" s="230">
        <f>IF(N174="sníž. přenesená",J174,0)</f>
        <v>0</v>
      </c>
      <c r="BI174" s="230">
        <f>IF(N174="nulová",J174,0)</f>
        <v>0</v>
      </c>
      <c r="BJ174" s="22" t="s">
        <v>84</v>
      </c>
      <c r="BK174" s="230">
        <f>ROUND(I174*H174,2)</f>
        <v>0</v>
      </c>
      <c r="BL174" s="22" t="s">
        <v>137</v>
      </c>
      <c r="BM174" s="22" t="s">
        <v>291</v>
      </c>
    </row>
    <row r="175" s="1" customFormat="1">
      <c r="B175" s="44"/>
      <c r="C175" s="72"/>
      <c r="D175" s="231" t="s">
        <v>139</v>
      </c>
      <c r="E175" s="72"/>
      <c r="F175" s="232" t="s">
        <v>292</v>
      </c>
      <c r="G175" s="72"/>
      <c r="H175" s="72"/>
      <c r="I175" s="189"/>
      <c r="J175" s="72"/>
      <c r="K175" s="72"/>
      <c r="L175" s="70"/>
      <c r="M175" s="233"/>
      <c r="N175" s="45"/>
      <c r="O175" s="45"/>
      <c r="P175" s="45"/>
      <c r="Q175" s="45"/>
      <c r="R175" s="45"/>
      <c r="S175" s="45"/>
      <c r="T175" s="93"/>
      <c r="AT175" s="22" t="s">
        <v>139</v>
      </c>
      <c r="AU175" s="22" t="s">
        <v>86</v>
      </c>
    </row>
    <row r="176" s="1" customFormat="1">
      <c r="B176" s="44"/>
      <c r="C176" s="72"/>
      <c r="D176" s="231" t="s">
        <v>141</v>
      </c>
      <c r="E176" s="72"/>
      <c r="F176" s="234" t="s">
        <v>293</v>
      </c>
      <c r="G176" s="72"/>
      <c r="H176" s="72"/>
      <c r="I176" s="189"/>
      <c r="J176" s="72"/>
      <c r="K176" s="72"/>
      <c r="L176" s="70"/>
      <c r="M176" s="233"/>
      <c r="N176" s="45"/>
      <c r="O176" s="45"/>
      <c r="P176" s="45"/>
      <c r="Q176" s="45"/>
      <c r="R176" s="45"/>
      <c r="S176" s="45"/>
      <c r="T176" s="93"/>
      <c r="AT176" s="22" t="s">
        <v>141</v>
      </c>
      <c r="AU176" s="22" t="s">
        <v>86</v>
      </c>
    </row>
    <row r="177" s="1" customFormat="1" ht="14.4" customHeight="1">
      <c r="B177" s="44"/>
      <c r="C177" s="219" t="s">
        <v>294</v>
      </c>
      <c r="D177" s="219" t="s">
        <v>132</v>
      </c>
      <c r="E177" s="220" t="s">
        <v>295</v>
      </c>
      <c r="F177" s="221" t="s">
        <v>296</v>
      </c>
      <c r="G177" s="222" t="s">
        <v>157</v>
      </c>
      <c r="H177" s="223">
        <v>14</v>
      </c>
      <c r="I177" s="224"/>
      <c r="J177" s="225">
        <f>ROUND(I177*H177,2)</f>
        <v>0</v>
      </c>
      <c r="K177" s="221" t="s">
        <v>136</v>
      </c>
      <c r="L177" s="70"/>
      <c r="M177" s="226" t="s">
        <v>21</v>
      </c>
      <c r="N177" s="227" t="s">
        <v>47</v>
      </c>
      <c r="O177" s="45"/>
      <c r="P177" s="228">
        <f>O177*H177</f>
        <v>0</v>
      </c>
      <c r="Q177" s="228">
        <v>0</v>
      </c>
      <c r="R177" s="228">
        <f>Q177*H177</f>
        <v>0</v>
      </c>
      <c r="S177" s="228">
        <v>0</v>
      </c>
      <c r="T177" s="229">
        <f>S177*H177</f>
        <v>0</v>
      </c>
      <c r="AR177" s="22" t="s">
        <v>137</v>
      </c>
      <c r="AT177" s="22" t="s">
        <v>132</v>
      </c>
      <c r="AU177" s="22" t="s">
        <v>86</v>
      </c>
      <c r="AY177" s="22" t="s">
        <v>130</v>
      </c>
      <c r="BE177" s="230">
        <f>IF(N177="základní",J177,0)</f>
        <v>0</v>
      </c>
      <c r="BF177" s="230">
        <f>IF(N177="snížená",J177,0)</f>
        <v>0</v>
      </c>
      <c r="BG177" s="230">
        <f>IF(N177="zákl. přenesená",J177,0)</f>
        <v>0</v>
      </c>
      <c r="BH177" s="230">
        <f>IF(N177="sníž. přenesená",J177,0)</f>
        <v>0</v>
      </c>
      <c r="BI177" s="230">
        <f>IF(N177="nulová",J177,0)</f>
        <v>0</v>
      </c>
      <c r="BJ177" s="22" t="s">
        <v>84</v>
      </c>
      <c r="BK177" s="230">
        <f>ROUND(I177*H177,2)</f>
        <v>0</v>
      </c>
      <c r="BL177" s="22" t="s">
        <v>137</v>
      </c>
      <c r="BM177" s="22" t="s">
        <v>297</v>
      </c>
    </row>
    <row r="178" s="1" customFormat="1">
      <c r="B178" s="44"/>
      <c r="C178" s="72"/>
      <c r="D178" s="231" t="s">
        <v>139</v>
      </c>
      <c r="E178" s="72"/>
      <c r="F178" s="232" t="s">
        <v>298</v>
      </c>
      <c r="G178" s="72"/>
      <c r="H178" s="72"/>
      <c r="I178" s="189"/>
      <c r="J178" s="72"/>
      <c r="K178" s="72"/>
      <c r="L178" s="70"/>
      <c r="M178" s="233"/>
      <c r="N178" s="45"/>
      <c r="O178" s="45"/>
      <c r="P178" s="45"/>
      <c r="Q178" s="45"/>
      <c r="R178" s="45"/>
      <c r="S178" s="45"/>
      <c r="T178" s="93"/>
      <c r="AT178" s="22" t="s">
        <v>139</v>
      </c>
      <c r="AU178" s="22" t="s">
        <v>86</v>
      </c>
    </row>
    <row r="179" s="1" customFormat="1">
      <c r="B179" s="44"/>
      <c r="C179" s="72"/>
      <c r="D179" s="231" t="s">
        <v>141</v>
      </c>
      <c r="E179" s="72"/>
      <c r="F179" s="234" t="s">
        <v>299</v>
      </c>
      <c r="G179" s="72"/>
      <c r="H179" s="72"/>
      <c r="I179" s="189"/>
      <c r="J179" s="72"/>
      <c r="K179" s="72"/>
      <c r="L179" s="70"/>
      <c r="M179" s="233"/>
      <c r="N179" s="45"/>
      <c r="O179" s="45"/>
      <c r="P179" s="45"/>
      <c r="Q179" s="45"/>
      <c r="R179" s="45"/>
      <c r="S179" s="45"/>
      <c r="T179" s="93"/>
      <c r="AT179" s="22" t="s">
        <v>141</v>
      </c>
      <c r="AU179" s="22" t="s">
        <v>86</v>
      </c>
    </row>
    <row r="180" s="1" customFormat="1" ht="22.8" customHeight="1">
      <c r="B180" s="44"/>
      <c r="C180" s="219" t="s">
        <v>300</v>
      </c>
      <c r="D180" s="219" t="s">
        <v>132</v>
      </c>
      <c r="E180" s="220" t="s">
        <v>301</v>
      </c>
      <c r="F180" s="221" t="s">
        <v>302</v>
      </c>
      <c r="G180" s="222" t="s">
        <v>157</v>
      </c>
      <c r="H180" s="223">
        <v>98.349999999999994</v>
      </c>
      <c r="I180" s="224"/>
      <c r="J180" s="225">
        <f>ROUND(I180*H180,2)</f>
        <v>0</v>
      </c>
      <c r="K180" s="221" t="s">
        <v>136</v>
      </c>
      <c r="L180" s="70"/>
      <c r="M180" s="226" t="s">
        <v>21</v>
      </c>
      <c r="N180" s="227" t="s">
        <v>47</v>
      </c>
      <c r="O180" s="45"/>
      <c r="P180" s="228">
        <f>O180*H180</f>
        <v>0</v>
      </c>
      <c r="Q180" s="228">
        <v>0.14066999999999999</v>
      </c>
      <c r="R180" s="228">
        <f>Q180*H180</f>
        <v>13.834894499999999</v>
      </c>
      <c r="S180" s="228">
        <v>0</v>
      </c>
      <c r="T180" s="229">
        <f>S180*H180</f>
        <v>0</v>
      </c>
      <c r="AR180" s="22" t="s">
        <v>137</v>
      </c>
      <c r="AT180" s="22" t="s">
        <v>132</v>
      </c>
      <c r="AU180" s="22" t="s">
        <v>86</v>
      </c>
      <c r="AY180" s="22" t="s">
        <v>130</v>
      </c>
      <c r="BE180" s="230">
        <f>IF(N180="základní",J180,0)</f>
        <v>0</v>
      </c>
      <c r="BF180" s="230">
        <f>IF(N180="snížená",J180,0)</f>
        <v>0</v>
      </c>
      <c r="BG180" s="230">
        <f>IF(N180="zákl. přenesená",J180,0)</f>
        <v>0</v>
      </c>
      <c r="BH180" s="230">
        <f>IF(N180="sníž. přenesená",J180,0)</f>
        <v>0</v>
      </c>
      <c r="BI180" s="230">
        <f>IF(N180="nulová",J180,0)</f>
        <v>0</v>
      </c>
      <c r="BJ180" s="22" t="s">
        <v>84</v>
      </c>
      <c r="BK180" s="230">
        <f>ROUND(I180*H180,2)</f>
        <v>0</v>
      </c>
      <c r="BL180" s="22" t="s">
        <v>137</v>
      </c>
      <c r="BM180" s="22" t="s">
        <v>303</v>
      </c>
    </row>
    <row r="181" s="1" customFormat="1">
      <c r="B181" s="44"/>
      <c r="C181" s="72"/>
      <c r="D181" s="231" t="s">
        <v>139</v>
      </c>
      <c r="E181" s="72"/>
      <c r="F181" s="232" t="s">
        <v>304</v>
      </c>
      <c r="G181" s="72"/>
      <c r="H181" s="72"/>
      <c r="I181" s="189"/>
      <c r="J181" s="72"/>
      <c r="K181" s="72"/>
      <c r="L181" s="70"/>
      <c r="M181" s="233"/>
      <c r="N181" s="45"/>
      <c r="O181" s="45"/>
      <c r="P181" s="45"/>
      <c r="Q181" s="45"/>
      <c r="R181" s="45"/>
      <c r="S181" s="45"/>
      <c r="T181" s="93"/>
      <c r="AT181" s="22" t="s">
        <v>139</v>
      </c>
      <c r="AU181" s="22" t="s">
        <v>86</v>
      </c>
    </row>
    <row r="182" s="1" customFormat="1">
      <c r="B182" s="44"/>
      <c r="C182" s="72"/>
      <c r="D182" s="231" t="s">
        <v>141</v>
      </c>
      <c r="E182" s="72"/>
      <c r="F182" s="234" t="s">
        <v>305</v>
      </c>
      <c r="G182" s="72"/>
      <c r="H182" s="72"/>
      <c r="I182" s="189"/>
      <c r="J182" s="72"/>
      <c r="K182" s="72"/>
      <c r="L182" s="70"/>
      <c r="M182" s="233"/>
      <c r="N182" s="45"/>
      <c r="O182" s="45"/>
      <c r="P182" s="45"/>
      <c r="Q182" s="45"/>
      <c r="R182" s="45"/>
      <c r="S182" s="45"/>
      <c r="T182" s="93"/>
      <c r="AT182" s="22" t="s">
        <v>141</v>
      </c>
      <c r="AU182" s="22" t="s">
        <v>86</v>
      </c>
    </row>
    <row r="183" s="11" customFormat="1">
      <c r="B183" s="235"/>
      <c r="C183" s="236"/>
      <c r="D183" s="231" t="s">
        <v>148</v>
      </c>
      <c r="E183" s="237" t="s">
        <v>21</v>
      </c>
      <c r="F183" s="238" t="s">
        <v>306</v>
      </c>
      <c r="G183" s="236"/>
      <c r="H183" s="239">
        <v>98.349999999999994</v>
      </c>
      <c r="I183" s="240"/>
      <c r="J183" s="236"/>
      <c r="K183" s="236"/>
      <c r="L183" s="241"/>
      <c r="M183" s="242"/>
      <c r="N183" s="243"/>
      <c r="O183" s="243"/>
      <c r="P183" s="243"/>
      <c r="Q183" s="243"/>
      <c r="R183" s="243"/>
      <c r="S183" s="243"/>
      <c r="T183" s="244"/>
      <c r="AT183" s="245" t="s">
        <v>148</v>
      </c>
      <c r="AU183" s="245" t="s">
        <v>86</v>
      </c>
      <c r="AV183" s="11" t="s">
        <v>86</v>
      </c>
      <c r="AW183" s="11" t="s">
        <v>39</v>
      </c>
      <c r="AX183" s="11" t="s">
        <v>84</v>
      </c>
      <c r="AY183" s="245" t="s">
        <v>130</v>
      </c>
    </row>
    <row r="184" s="1" customFormat="1" ht="14.4" customHeight="1">
      <c r="B184" s="44"/>
      <c r="C184" s="246" t="s">
        <v>307</v>
      </c>
      <c r="D184" s="246" t="s">
        <v>219</v>
      </c>
      <c r="E184" s="247" t="s">
        <v>308</v>
      </c>
      <c r="F184" s="248" t="s">
        <v>309</v>
      </c>
      <c r="G184" s="249" t="s">
        <v>157</v>
      </c>
      <c r="H184" s="250">
        <v>70</v>
      </c>
      <c r="I184" s="251"/>
      <c r="J184" s="252">
        <f>ROUND(I184*H184,2)</f>
        <v>0</v>
      </c>
      <c r="K184" s="248" t="s">
        <v>136</v>
      </c>
      <c r="L184" s="253"/>
      <c r="M184" s="254" t="s">
        <v>21</v>
      </c>
      <c r="N184" s="255" t="s">
        <v>47</v>
      </c>
      <c r="O184" s="45"/>
      <c r="P184" s="228">
        <f>O184*H184</f>
        <v>0</v>
      </c>
      <c r="Q184" s="228">
        <v>0.125</v>
      </c>
      <c r="R184" s="228">
        <f>Q184*H184</f>
        <v>8.75</v>
      </c>
      <c r="S184" s="228">
        <v>0</v>
      </c>
      <c r="T184" s="229">
        <f>S184*H184</f>
        <v>0</v>
      </c>
      <c r="AR184" s="22" t="s">
        <v>177</v>
      </c>
      <c r="AT184" s="22" t="s">
        <v>219</v>
      </c>
      <c r="AU184" s="22" t="s">
        <v>86</v>
      </c>
      <c r="AY184" s="22" t="s">
        <v>130</v>
      </c>
      <c r="BE184" s="230">
        <f>IF(N184="základní",J184,0)</f>
        <v>0</v>
      </c>
      <c r="BF184" s="230">
        <f>IF(N184="snížená",J184,0)</f>
        <v>0</v>
      </c>
      <c r="BG184" s="230">
        <f>IF(N184="zákl. přenesená",J184,0)</f>
        <v>0</v>
      </c>
      <c r="BH184" s="230">
        <f>IF(N184="sníž. přenesená",J184,0)</f>
        <v>0</v>
      </c>
      <c r="BI184" s="230">
        <f>IF(N184="nulová",J184,0)</f>
        <v>0</v>
      </c>
      <c r="BJ184" s="22" t="s">
        <v>84</v>
      </c>
      <c r="BK184" s="230">
        <f>ROUND(I184*H184,2)</f>
        <v>0</v>
      </c>
      <c r="BL184" s="22" t="s">
        <v>137</v>
      </c>
      <c r="BM184" s="22" t="s">
        <v>310</v>
      </c>
    </row>
    <row r="185" s="1" customFormat="1">
      <c r="B185" s="44"/>
      <c r="C185" s="72"/>
      <c r="D185" s="231" t="s">
        <v>139</v>
      </c>
      <c r="E185" s="72"/>
      <c r="F185" s="232" t="s">
        <v>309</v>
      </c>
      <c r="G185" s="72"/>
      <c r="H185" s="72"/>
      <c r="I185" s="189"/>
      <c r="J185" s="72"/>
      <c r="K185" s="72"/>
      <c r="L185" s="70"/>
      <c r="M185" s="233"/>
      <c r="N185" s="45"/>
      <c r="O185" s="45"/>
      <c r="P185" s="45"/>
      <c r="Q185" s="45"/>
      <c r="R185" s="45"/>
      <c r="S185" s="45"/>
      <c r="T185" s="93"/>
      <c r="AT185" s="22" t="s">
        <v>139</v>
      </c>
      <c r="AU185" s="22" t="s">
        <v>86</v>
      </c>
    </row>
    <row r="186" s="1" customFormat="1" ht="14.4" customHeight="1">
      <c r="B186" s="44"/>
      <c r="C186" s="246" t="s">
        <v>311</v>
      </c>
      <c r="D186" s="246" t="s">
        <v>219</v>
      </c>
      <c r="E186" s="247" t="s">
        <v>312</v>
      </c>
      <c r="F186" s="248" t="s">
        <v>313</v>
      </c>
      <c r="G186" s="249" t="s">
        <v>157</v>
      </c>
      <c r="H186" s="250">
        <v>6.3499999999999996</v>
      </c>
      <c r="I186" s="251"/>
      <c r="J186" s="252">
        <f>ROUND(I186*H186,2)</f>
        <v>0</v>
      </c>
      <c r="K186" s="248" t="s">
        <v>136</v>
      </c>
      <c r="L186" s="253"/>
      <c r="M186" s="254" t="s">
        <v>21</v>
      </c>
      <c r="N186" s="255" t="s">
        <v>47</v>
      </c>
      <c r="O186" s="45"/>
      <c r="P186" s="228">
        <f>O186*H186</f>
        <v>0</v>
      </c>
      <c r="Q186" s="228">
        <v>0.125</v>
      </c>
      <c r="R186" s="228">
        <f>Q186*H186</f>
        <v>0.79374999999999996</v>
      </c>
      <c r="S186" s="228">
        <v>0</v>
      </c>
      <c r="T186" s="229">
        <f>S186*H186</f>
        <v>0</v>
      </c>
      <c r="AR186" s="22" t="s">
        <v>177</v>
      </c>
      <c r="AT186" s="22" t="s">
        <v>219</v>
      </c>
      <c r="AU186" s="22" t="s">
        <v>86</v>
      </c>
      <c r="AY186" s="22" t="s">
        <v>130</v>
      </c>
      <c r="BE186" s="230">
        <f>IF(N186="základní",J186,0)</f>
        <v>0</v>
      </c>
      <c r="BF186" s="230">
        <f>IF(N186="snížená",J186,0)</f>
        <v>0</v>
      </c>
      <c r="BG186" s="230">
        <f>IF(N186="zákl. přenesená",J186,0)</f>
        <v>0</v>
      </c>
      <c r="BH186" s="230">
        <f>IF(N186="sníž. přenesená",J186,0)</f>
        <v>0</v>
      </c>
      <c r="BI186" s="230">
        <f>IF(N186="nulová",J186,0)</f>
        <v>0</v>
      </c>
      <c r="BJ186" s="22" t="s">
        <v>84</v>
      </c>
      <c r="BK186" s="230">
        <f>ROUND(I186*H186,2)</f>
        <v>0</v>
      </c>
      <c r="BL186" s="22" t="s">
        <v>137</v>
      </c>
      <c r="BM186" s="22" t="s">
        <v>314</v>
      </c>
    </row>
    <row r="187" s="1" customFormat="1">
      <c r="B187" s="44"/>
      <c r="C187" s="72"/>
      <c r="D187" s="231" t="s">
        <v>139</v>
      </c>
      <c r="E187" s="72"/>
      <c r="F187" s="232" t="s">
        <v>313</v>
      </c>
      <c r="G187" s="72"/>
      <c r="H187" s="72"/>
      <c r="I187" s="189"/>
      <c r="J187" s="72"/>
      <c r="K187" s="72"/>
      <c r="L187" s="70"/>
      <c r="M187" s="233"/>
      <c r="N187" s="45"/>
      <c r="O187" s="45"/>
      <c r="P187" s="45"/>
      <c r="Q187" s="45"/>
      <c r="R187" s="45"/>
      <c r="S187" s="45"/>
      <c r="T187" s="93"/>
      <c r="AT187" s="22" t="s">
        <v>139</v>
      </c>
      <c r="AU187" s="22" t="s">
        <v>86</v>
      </c>
    </row>
    <row r="188" s="1" customFormat="1" ht="22.8" customHeight="1">
      <c r="B188" s="44"/>
      <c r="C188" s="219" t="s">
        <v>315</v>
      </c>
      <c r="D188" s="219" t="s">
        <v>132</v>
      </c>
      <c r="E188" s="220" t="s">
        <v>316</v>
      </c>
      <c r="F188" s="221" t="s">
        <v>317</v>
      </c>
      <c r="G188" s="222" t="s">
        <v>318</v>
      </c>
      <c r="H188" s="223">
        <v>6.29</v>
      </c>
      <c r="I188" s="224"/>
      <c r="J188" s="225">
        <f>ROUND(I188*H188,2)</f>
        <v>0</v>
      </c>
      <c r="K188" s="221" t="s">
        <v>136</v>
      </c>
      <c r="L188" s="70"/>
      <c r="M188" s="226" t="s">
        <v>21</v>
      </c>
      <c r="N188" s="227" t="s">
        <v>47</v>
      </c>
      <c r="O188" s="45"/>
      <c r="P188" s="228">
        <f>O188*H188</f>
        <v>0</v>
      </c>
      <c r="Q188" s="228">
        <v>2.2563399999999998</v>
      </c>
      <c r="R188" s="228">
        <f>Q188*H188</f>
        <v>14.1923786</v>
      </c>
      <c r="S188" s="228">
        <v>0</v>
      </c>
      <c r="T188" s="229">
        <f>S188*H188</f>
        <v>0</v>
      </c>
      <c r="AR188" s="22" t="s">
        <v>137</v>
      </c>
      <c r="AT188" s="22" t="s">
        <v>132</v>
      </c>
      <c r="AU188" s="22" t="s">
        <v>86</v>
      </c>
      <c r="AY188" s="22" t="s">
        <v>130</v>
      </c>
      <c r="BE188" s="230">
        <f>IF(N188="základní",J188,0)</f>
        <v>0</v>
      </c>
      <c r="BF188" s="230">
        <f>IF(N188="snížená",J188,0)</f>
        <v>0</v>
      </c>
      <c r="BG188" s="230">
        <f>IF(N188="zákl. přenesená",J188,0)</f>
        <v>0</v>
      </c>
      <c r="BH188" s="230">
        <f>IF(N188="sníž. přenesená",J188,0)</f>
        <v>0</v>
      </c>
      <c r="BI188" s="230">
        <f>IF(N188="nulová",J188,0)</f>
        <v>0</v>
      </c>
      <c r="BJ188" s="22" t="s">
        <v>84</v>
      </c>
      <c r="BK188" s="230">
        <f>ROUND(I188*H188,2)</f>
        <v>0</v>
      </c>
      <c r="BL188" s="22" t="s">
        <v>137</v>
      </c>
      <c r="BM188" s="22" t="s">
        <v>319</v>
      </c>
    </row>
    <row r="189" s="1" customFormat="1">
      <c r="B189" s="44"/>
      <c r="C189" s="72"/>
      <c r="D189" s="231" t="s">
        <v>139</v>
      </c>
      <c r="E189" s="72"/>
      <c r="F189" s="232" t="s">
        <v>320</v>
      </c>
      <c r="G189" s="72"/>
      <c r="H189" s="72"/>
      <c r="I189" s="189"/>
      <c r="J189" s="72"/>
      <c r="K189" s="72"/>
      <c r="L189" s="70"/>
      <c r="M189" s="233"/>
      <c r="N189" s="45"/>
      <c r="O189" s="45"/>
      <c r="P189" s="45"/>
      <c r="Q189" s="45"/>
      <c r="R189" s="45"/>
      <c r="S189" s="45"/>
      <c r="T189" s="93"/>
      <c r="AT189" s="22" t="s">
        <v>139</v>
      </c>
      <c r="AU189" s="22" t="s">
        <v>86</v>
      </c>
    </row>
    <row r="190" s="11" customFormat="1">
      <c r="B190" s="235"/>
      <c r="C190" s="236"/>
      <c r="D190" s="231" t="s">
        <v>148</v>
      </c>
      <c r="E190" s="237" t="s">
        <v>21</v>
      </c>
      <c r="F190" s="238" t="s">
        <v>321</v>
      </c>
      <c r="G190" s="236"/>
      <c r="H190" s="239">
        <v>6.29</v>
      </c>
      <c r="I190" s="240"/>
      <c r="J190" s="236"/>
      <c r="K190" s="236"/>
      <c r="L190" s="241"/>
      <c r="M190" s="242"/>
      <c r="N190" s="243"/>
      <c r="O190" s="243"/>
      <c r="P190" s="243"/>
      <c r="Q190" s="243"/>
      <c r="R190" s="243"/>
      <c r="S190" s="243"/>
      <c r="T190" s="244"/>
      <c r="AT190" s="245" t="s">
        <v>148</v>
      </c>
      <c r="AU190" s="245" t="s">
        <v>86</v>
      </c>
      <c r="AV190" s="11" t="s">
        <v>86</v>
      </c>
      <c r="AW190" s="11" t="s">
        <v>39</v>
      </c>
      <c r="AX190" s="11" t="s">
        <v>84</v>
      </c>
      <c r="AY190" s="245" t="s">
        <v>130</v>
      </c>
    </row>
    <row r="191" s="1" customFormat="1" ht="22.8" customHeight="1">
      <c r="B191" s="44"/>
      <c r="C191" s="219" t="s">
        <v>322</v>
      </c>
      <c r="D191" s="219" t="s">
        <v>132</v>
      </c>
      <c r="E191" s="220" t="s">
        <v>323</v>
      </c>
      <c r="F191" s="221" t="s">
        <v>324</v>
      </c>
      <c r="G191" s="222" t="s">
        <v>157</v>
      </c>
      <c r="H191" s="223">
        <v>75</v>
      </c>
      <c r="I191" s="224"/>
      <c r="J191" s="225">
        <f>ROUND(I191*H191,2)</f>
        <v>0</v>
      </c>
      <c r="K191" s="221" t="s">
        <v>136</v>
      </c>
      <c r="L191" s="70"/>
      <c r="M191" s="226" t="s">
        <v>21</v>
      </c>
      <c r="N191" s="227" t="s">
        <v>47</v>
      </c>
      <c r="O191" s="45"/>
      <c r="P191" s="228">
        <f>O191*H191</f>
        <v>0</v>
      </c>
      <c r="Q191" s="228">
        <v>0.00059999999999999995</v>
      </c>
      <c r="R191" s="228">
        <f>Q191*H191</f>
        <v>0.044999999999999998</v>
      </c>
      <c r="S191" s="228">
        <v>0</v>
      </c>
      <c r="T191" s="229">
        <f>S191*H191</f>
        <v>0</v>
      </c>
      <c r="AR191" s="22" t="s">
        <v>137</v>
      </c>
      <c r="AT191" s="22" t="s">
        <v>132</v>
      </c>
      <c r="AU191" s="22" t="s">
        <v>86</v>
      </c>
      <c r="AY191" s="22" t="s">
        <v>130</v>
      </c>
      <c r="BE191" s="230">
        <f>IF(N191="základní",J191,0)</f>
        <v>0</v>
      </c>
      <c r="BF191" s="230">
        <f>IF(N191="snížená",J191,0)</f>
        <v>0</v>
      </c>
      <c r="BG191" s="230">
        <f>IF(N191="zákl. přenesená",J191,0)</f>
        <v>0</v>
      </c>
      <c r="BH191" s="230">
        <f>IF(N191="sníž. přenesená",J191,0)</f>
        <v>0</v>
      </c>
      <c r="BI191" s="230">
        <f>IF(N191="nulová",J191,0)</f>
        <v>0</v>
      </c>
      <c r="BJ191" s="22" t="s">
        <v>84</v>
      </c>
      <c r="BK191" s="230">
        <f>ROUND(I191*H191,2)</f>
        <v>0</v>
      </c>
      <c r="BL191" s="22" t="s">
        <v>137</v>
      </c>
      <c r="BM191" s="22" t="s">
        <v>325</v>
      </c>
    </row>
    <row r="192" s="1" customFormat="1">
      <c r="B192" s="44"/>
      <c r="C192" s="72"/>
      <c r="D192" s="231" t="s">
        <v>139</v>
      </c>
      <c r="E192" s="72"/>
      <c r="F192" s="232" t="s">
        <v>326</v>
      </c>
      <c r="G192" s="72"/>
      <c r="H192" s="72"/>
      <c r="I192" s="189"/>
      <c r="J192" s="72"/>
      <c r="K192" s="72"/>
      <c r="L192" s="70"/>
      <c r="M192" s="233"/>
      <c r="N192" s="45"/>
      <c r="O192" s="45"/>
      <c r="P192" s="45"/>
      <c r="Q192" s="45"/>
      <c r="R192" s="45"/>
      <c r="S192" s="45"/>
      <c r="T192" s="93"/>
      <c r="AT192" s="22" t="s">
        <v>139</v>
      </c>
      <c r="AU192" s="22" t="s">
        <v>86</v>
      </c>
    </row>
    <row r="193" s="1" customFormat="1">
      <c r="B193" s="44"/>
      <c r="C193" s="72"/>
      <c r="D193" s="231" t="s">
        <v>141</v>
      </c>
      <c r="E193" s="72"/>
      <c r="F193" s="234" t="s">
        <v>327</v>
      </c>
      <c r="G193" s="72"/>
      <c r="H193" s="72"/>
      <c r="I193" s="189"/>
      <c r="J193" s="72"/>
      <c r="K193" s="72"/>
      <c r="L193" s="70"/>
      <c r="M193" s="233"/>
      <c r="N193" s="45"/>
      <c r="O193" s="45"/>
      <c r="P193" s="45"/>
      <c r="Q193" s="45"/>
      <c r="R193" s="45"/>
      <c r="S193" s="45"/>
      <c r="T193" s="93"/>
      <c r="AT193" s="22" t="s">
        <v>141</v>
      </c>
      <c r="AU193" s="22" t="s">
        <v>86</v>
      </c>
    </row>
    <row r="194" s="1" customFormat="1" ht="14.4" customHeight="1">
      <c r="B194" s="44"/>
      <c r="C194" s="219" t="s">
        <v>328</v>
      </c>
      <c r="D194" s="219" t="s">
        <v>132</v>
      </c>
      <c r="E194" s="220" t="s">
        <v>329</v>
      </c>
      <c r="F194" s="221" t="s">
        <v>330</v>
      </c>
      <c r="G194" s="222" t="s">
        <v>157</v>
      </c>
      <c r="H194" s="223">
        <v>75</v>
      </c>
      <c r="I194" s="224"/>
      <c r="J194" s="225">
        <f>ROUND(I194*H194,2)</f>
        <v>0</v>
      </c>
      <c r="K194" s="221" t="s">
        <v>136</v>
      </c>
      <c r="L194" s="70"/>
      <c r="M194" s="226" t="s">
        <v>21</v>
      </c>
      <c r="N194" s="227" t="s">
        <v>47</v>
      </c>
      <c r="O194" s="45"/>
      <c r="P194" s="228">
        <f>O194*H194</f>
        <v>0</v>
      </c>
      <c r="Q194" s="228">
        <v>0</v>
      </c>
      <c r="R194" s="228">
        <f>Q194*H194</f>
        <v>0</v>
      </c>
      <c r="S194" s="228">
        <v>0</v>
      </c>
      <c r="T194" s="229">
        <f>S194*H194</f>
        <v>0</v>
      </c>
      <c r="AR194" s="22" t="s">
        <v>137</v>
      </c>
      <c r="AT194" s="22" t="s">
        <v>132</v>
      </c>
      <c r="AU194" s="22" t="s">
        <v>86</v>
      </c>
      <c r="AY194" s="22" t="s">
        <v>130</v>
      </c>
      <c r="BE194" s="230">
        <f>IF(N194="základní",J194,0)</f>
        <v>0</v>
      </c>
      <c r="BF194" s="230">
        <f>IF(N194="snížená",J194,0)</f>
        <v>0</v>
      </c>
      <c r="BG194" s="230">
        <f>IF(N194="zákl. přenesená",J194,0)</f>
        <v>0</v>
      </c>
      <c r="BH194" s="230">
        <f>IF(N194="sníž. přenesená",J194,0)</f>
        <v>0</v>
      </c>
      <c r="BI194" s="230">
        <f>IF(N194="nulová",J194,0)</f>
        <v>0</v>
      </c>
      <c r="BJ194" s="22" t="s">
        <v>84</v>
      </c>
      <c r="BK194" s="230">
        <f>ROUND(I194*H194,2)</f>
        <v>0</v>
      </c>
      <c r="BL194" s="22" t="s">
        <v>137</v>
      </c>
      <c r="BM194" s="22" t="s">
        <v>331</v>
      </c>
    </row>
    <row r="195" s="1" customFormat="1">
      <c r="B195" s="44"/>
      <c r="C195" s="72"/>
      <c r="D195" s="231" t="s">
        <v>139</v>
      </c>
      <c r="E195" s="72"/>
      <c r="F195" s="232" t="s">
        <v>332</v>
      </c>
      <c r="G195" s="72"/>
      <c r="H195" s="72"/>
      <c r="I195" s="189"/>
      <c r="J195" s="72"/>
      <c r="K195" s="72"/>
      <c r="L195" s="70"/>
      <c r="M195" s="233"/>
      <c r="N195" s="45"/>
      <c r="O195" s="45"/>
      <c r="P195" s="45"/>
      <c r="Q195" s="45"/>
      <c r="R195" s="45"/>
      <c r="S195" s="45"/>
      <c r="T195" s="93"/>
      <c r="AT195" s="22" t="s">
        <v>139</v>
      </c>
      <c r="AU195" s="22" t="s">
        <v>86</v>
      </c>
    </row>
    <row r="196" s="1" customFormat="1">
      <c r="B196" s="44"/>
      <c r="C196" s="72"/>
      <c r="D196" s="231" t="s">
        <v>141</v>
      </c>
      <c r="E196" s="72"/>
      <c r="F196" s="234" t="s">
        <v>333</v>
      </c>
      <c r="G196" s="72"/>
      <c r="H196" s="72"/>
      <c r="I196" s="189"/>
      <c r="J196" s="72"/>
      <c r="K196" s="72"/>
      <c r="L196" s="70"/>
      <c r="M196" s="233"/>
      <c r="N196" s="45"/>
      <c r="O196" s="45"/>
      <c r="P196" s="45"/>
      <c r="Q196" s="45"/>
      <c r="R196" s="45"/>
      <c r="S196" s="45"/>
      <c r="T196" s="93"/>
      <c r="AT196" s="22" t="s">
        <v>141</v>
      </c>
      <c r="AU196" s="22" t="s">
        <v>86</v>
      </c>
    </row>
    <row r="197" s="1" customFormat="1" ht="22.8" customHeight="1">
      <c r="B197" s="44"/>
      <c r="C197" s="219" t="s">
        <v>334</v>
      </c>
      <c r="D197" s="219" t="s">
        <v>132</v>
      </c>
      <c r="E197" s="220" t="s">
        <v>335</v>
      </c>
      <c r="F197" s="221" t="s">
        <v>336</v>
      </c>
      <c r="G197" s="222" t="s">
        <v>254</v>
      </c>
      <c r="H197" s="223">
        <v>3</v>
      </c>
      <c r="I197" s="224"/>
      <c r="J197" s="225">
        <f>ROUND(I197*H197,2)</f>
        <v>0</v>
      </c>
      <c r="K197" s="221" t="s">
        <v>136</v>
      </c>
      <c r="L197" s="70"/>
      <c r="M197" s="226" t="s">
        <v>21</v>
      </c>
      <c r="N197" s="227" t="s">
        <v>47</v>
      </c>
      <c r="O197" s="45"/>
      <c r="P197" s="228">
        <f>O197*H197</f>
        <v>0</v>
      </c>
      <c r="Q197" s="228">
        <v>0</v>
      </c>
      <c r="R197" s="228">
        <f>Q197*H197</f>
        <v>0</v>
      </c>
      <c r="S197" s="228">
        <v>0.082000000000000003</v>
      </c>
      <c r="T197" s="229">
        <f>S197*H197</f>
        <v>0.246</v>
      </c>
      <c r="AR197" s="22" t="s">
        <v>137</v>
      </c>
      <c r="AT197" s="22" t="s">
        <v>132</v>
      </c>
      <c r="AU197" s="22" t="s">
        <v>86</v>
      </c>
      <c r="AY197" s="22" t="s">
        <v>130</v>
      </c>
      <c r="BE197" s="230">
        <f>IF(N197="základní",J197,0)</f>
        <v>0</v>
      </c>
      <c r="BF197" s="230">
        <f>IF(N197="snížená",J197,0)</f>
        <v>0</v>
      </c>
      <c r="BG197" s="230">
        <f>IF(N197="zákl. přenesená",J197,0)</f>
        <v>0</v>
      </c>
      <c r="BH197" s="230">
        <f>IF(N197="sníž. přenesená",J197,0)</f>
        <v>0</v>
      </c>
      <c r="BI197" s="230">
        <f>IF(N197="nulová",J197,0)</f>
        <v>0</v>
      </c>
      <c r="BJ197" s="22" t="s">
        <v>84</v>
      </c>
      <c r="BK197" s="230">
        <f>ROUND(I197*H197,2)</f>
        <v>0</v>
      </c>
      <c r="BL197" s="22" t="s">
        <v>137</v>
      </c>
      <c r="BM197" s="22" t="s">
        <v>337</v>
      </c>
    </row>
    <row r="198" s="1" customFormat="1">
      <c r="B198" s="44"/>
      <c r="C198" s="72"/>
      <c r="D198" s="231" t="s">
        <v>139</v>
      </c>
      <c r="E198" s="72"/>
      <c r="F198" s="232" t="s">
        <v>338</v>
      </c>
      <c r="G198" s="72"/>
      <c r="H198" s="72"/>
      <c r="I198" s="189"/>
      <c r="J198" s="72"/>
      <c r="K198" s="72"/>
      <c r="L198" s="70"/>
      <c r="M198" s="233"/>
      <c r="N198" s="45"/>
      <c r="O198" s="45"/>
      <c r="P198" s="45"/>
      <c r="Q198" s="45"/>
      <c r="R198" s="45"/>
      <c r="S198" s="45"/>
      <c r="T198" s="93"/>
      <c r="AT198" s="22" t="s">
        <v>139</v>
      </c>
      <c r="AU198" s="22" t="s">
        <v>86</v>
      </c>
    </row>
    <row r="199" s="1" customFormat="1">
      <c r="B199" s="44"/>
      <c r="C199" s="72"/>
      <c r="D199" s="231" t="s">
        <v>141</v>
      </c>
      <c r="E199" s="72"/>
      <c r="F199" s="234" t="s">
        <v>339</v>
      </c>
      <c r="G199" s="72"/>
      <c r="H199" s="72"/>
      <c r="I199" s="189"/>
      <c r="J199" s="72"/>
      <c r="K199" s="72"/>
      <c r="L199" s="70"/>
      <c r="M199" s="233"/>
      <c r="N199" s="45"/>
      <c r="O199" s="45"/>
      <c r="P199" s="45"/>
      <c r="Q199" s="45"/>
      <c r="R199" s="45"/>
      <c r="S199" s="45"/>
      <c r="T199" s="93"/>
      <c r="AT199" s="22" t="s">
        <v>141</v>
      </c>
      <c r="AU199" s="22" t="s">
        <v>86</v>
      </c>
    </row>
    <row r="200" s="1" customFormat="1" ht="22.8" customHeight="1">
      <c r="B200" s="44"/>
      <c r="C200" s="219" t="s">
        <v>340</v>
      </c>
      <c r="D200" s="219" t="s">
        <v>132</v>
      </c>
      <c r="E200" s="220" t="s">
        <v>341</v>
      </c>
      <c r="F200" s="221" t="s">
        <v>342</v>
      </c>
      <c r="G200" s="222" t="s">
        <v>254</v>
      </c>
      <c r="H200" s="223">
        <v>8</v>
      </c>
      <c r="I200" s="224"/>
      <c r="J200" s="225">
        <f>ROUND(I200*H200,2)</f>
        <v>0</v>
      </c>
      <c r="K200" s="221" t="s">
        <v>136</v>
      </c>
      <c r="L200" s="70"/>
      <c r="M200" s="226" t="s">
        <v>21</v>
      </c>
      <c r="N200" s="227" t="s">
        <v>47</v>
      </c>
      <c r="O200" s="45"/>
      <c r="P200" s="228">
        <f>O200*H200</f>
        <v>0</v>
      </c>
      <c r="Q200" s="228">
        <v>0</v>
      </c>
      <c r="R200" s="228">
        <f>Q200*H200</f>
        <v>0</v>
      </c>
      <c r="S200" s="228">
        <v>0.0040000000000000001</v>
      </c>
      <c r="T200" s="229">
        <f>S200*H200</f>
        <v>0.032000000000000001</v>
      </c>
      <c r="AR200" s="22" t="s">
        <v>137</v>
      </c>
      <c r="AT200" s="22" t="s">
        <v>132</v>
      </c>
      <c r="AU200" s="22" t="s">
        <v>86</v>
      </c>
      <c r="AY200" s="22" t="s">
        <v>130</v>
      </c>
      <c r="BE200" s="230">
        <f>IF(N200="základní",J200,0)</f>
        <v>0</v>
      </c>
      <c r="BF200" s="230">
        <f>IF(N200="snížená",J200,0)</f>
        <v>0</v>
      </c>
      <c r="BG200" s="230">
        <f>IF(N200="zákl. přenesená",J200,0)</f>
        <v>0</v>
      </c>
      <c r="BH200" s="230">
        <f>IF(N200="sníž. přenesená",J200,0)</f>
        <v>0</v>
      </c>
      <c r="BI200" s="230">
        <f>IF(N200="nulová",J200,0)</f>
        <v>0</v>
      </c>
      <c r="BJ200" s="22" t="s">
        <v>84</v>
      </c>
      <c r="BK200" s="230">
        <f>ROUND(I200*H200,2)</f>
        <v>0</v>
      </c>
      <c r="BL200" s="22" t="s">
        <v>137</v>
      </c>
      <c r="BM200" s="22" t="s">
        <v>343</v>
      </c>
    </row>
    <row r="201" s="1" customFormat="1">
      <c r="B201" s="44"/>
      <c r="C201" s="72"/>
      <c r="D201" s="231" t="s">
        <v>139</v>
      </c>
      <c r="E201" s="72"/>
      <c r="F201" s="232" t="s">
        <v>344</v>
      </c>
      <c r="G201" s="72"/>
      <c r="H201" s="72"/>
      <c r="I201" s="189"/>
      <c r="J201" s="72"/>
      <c r="K201" s="72"/>
      <c r="L201" s="70"/>
      <c r="M201" s="233"/>
      <c r="N201" s="45"/>
      <c r="O201" s="45"/>
      <c r="P201" s="45"/>
      <c r="Q201" s="45"/>
      <c r="R201" s="45"/>
      <c r="S201" s="45"/>
      <c r="T201" s="93"/>
      <c r="AT201" s="22" t="s">
        <v>139</v>
      </c>
      <c r="AU201" s="22" t="s">
        <v>86</v>
      </c>
    </row>
    <row r="202" s="1" customFormat="1">
      <c r="B202" s="44"/>
      <c r="C202" s="72"/>
      <c r="D202" s="231" t="s">
        <v>141</v>
      </c>
      <c r="E202" s="72"/>
      <c r="F202" s="234" t="s">
        <v>345</v>
      </c>
      <c r="G202" s="72"/>
      <c r="H202" s="72"/>
      <c r="I202" s="189"/>
      <c r="J202" s="72"/>
      <c r="K202" s="72"/>
      <c r="L202" s="70"/>
      <c r="M202" s="233"/>
      <c r="N202" s="45"/>
      <c r="O202" s="45"/>
      <c r="P202" s="45"/>
      <c r="Q202" s="45"/>
      <c r="R202" s="45"/>
      <c r="S202" s="45"/>
      <c r="T202" s="93"/>
      <c r="AT202" s="22" t="s">
        <v>141</v>
      </c>
      <c r="AU202" s="22" t="s">
        <v>86</v>
      </c>
    </row>
    <row r="203" s="1" customFormat="1" ht="14.4" customHeight="1">
      <c r="B203" s="44"/>
      <c r="C203" s="219" t="s">
        <v>346</v>
      </c>
      <c r="D203" s="219" t="s">
        <v>132</v>
      </c>
      <c r="E203" s="220" t="s">
        <v>347</v>
      </c>
      <c r="F203" s="221" t="s">
        <v>348</v>
      </c>
      <c r="G203" s="222" t="s">
        <v>157</v>
      </c>
      <c r="H203" s="223">
        <v>97</v>
      </c>
      <c r="I203" s="224"/>
      <c r="J203" s="225">
        <f>ROUND(I203*H203,2)</f>
        <v>0</v>
      </c>
      <c r="K203" s="221" t="s">
        <v>136</v>
      </c>
      <c r="L203" s="70"/>
      <c r="M203" s="226" t="s">
        <v>21</v>
      </c>
      <c r="N203" s="227" t="s">
        <v>47</v>
      </c>
      <c r="O203" s="45"/>
      <c r="P203" s="228">
        <f>O203*H203</f>
        <v>0</v>
      </c>
      <c r="Q203" s="228">
        <v>0</v>
      </c>
      <c r="R203" s="228">
        <f>Q203*H203</f>
        <v>0</v>
      </c>
      <c r="S203" s="228">
        <v>0</v>
      </c>
      <c r="T203" s="229">
        <f>S203*H203</f>
        <v>0</v>
      </c>
      <c r="AR203" s="22" t="s">
        <v>137</v>
      </c>
      <c r="AT203" s="22" t="s">
        <v>132</v>
      </c>
      <c r="AU203" s="22" t="s">
        <v>86</v>
      </c>
      <c r="AY203" s="22" t="s">
        <v>130</v>
      </c>
      <c r="BE203" s="230">
        <f>IF(N203="základní",J203,0)</f>
        <v>0</v>
      </c>
      <c r="BF203" s="230">
        <f>IF(N203="snížená",J203,0)</f>
        <v>0</v>
      </c>
      <c r="BG203" s="230">
        <f>IF(N203="zákl. přenesená",J203,0)</f>
        <v>0</v>
      </c>
      <c r="BH203" s="230">
        <f>IF(N203="sníž. přenesená",J203,0)</f>
        <v>0</v>
      </c>
      <c r="BI203" s="230">
        <f>IF(N203="nulová",J203,0)</f>
        <v>0</v>
      </c>
      <c r="BJ203" s="22" t="s">
        <v>84</v>
      </c>
      <c r="BK203" s="230">
        <f>ROUND(I203*H203,2)</f>
        <v>0</v>
      </c>
      <c r="BL203" s="22" t="s">
        <v>137</v>
      </c>
      <c r="BM203" s="22" t="s">
        <v>349</v>
      </c>
    </row>
    <row r="204" s="1" customFormat="1">
      <c r="B204" s="44"/>
      <c r="C204" s="72"/>
      <c r="D204" s="231" t="s">
        <v>139</v>
      </c>
      <c r="E204" s="72"/>
      <c r="F204" s="232" t="s">
        <v>350</v>
      </c>
      <c r="G204" s="72"/>
      <c r="H204" s="72"/>
      <c r="I204" s="189"/>
      <c r="J204" s="72"/>
      <c r="K204" s="72"/>
      <c r="L204" s="70"/>
      <c r="M204" s="233"/>
      <c r="N204" s="45"/>
      <c r="O204" s="45"/>
      <c r="P204" s="45"/>
      <c r="Q204" s="45"/>
      <c r="R204" s="45"/>
      <c r="S204" s="45"/>
      <c r="T204" s="93"/>
      <c r="AT204" s="22" t="s">
        <v>139</v>
      </c>
      <c r="AU204" s="22" t="s">
        <v>86</v>
      </c>
    </row>
    <row r="205" s="1" customFormat="1">
      <c r="B205" s="44"/>
      <c r="C205" s="72"/>
      <c r="D205" s="231" t="s">
        <v>141</v>
      </c>
      <c r="E205" s="72"/>
      <c r="F205" s="234" t="s">
        <v>351</v>
      </c>
      <c r="G205" s="72"/>
      <c r="H205" s="72"/>
      <c r="I205" s="189"/>
      <c r="J205" s="72"/>
      <c r="K205" s="72"/>
      <c r="L205" s="70"/>
      <c r="M205" s="233"/>
      <c r="N205" s="45"/>
      <c r="O205" s="45"/>
      <c r="P205" s="45"/>
      <c r="Q205" s="45"/>
      <c r="R205" s="45"/>
      <c r="S205" s="45"/>
      <c r="T205" s="93"/>
      <c r="AT205" s="22" t="s">
        <v>141</v>
      </c>
      <c r="AU205" s="22" t="s">
        <v>86</v>
      </c>
    </row>
    <row r="206" s="10" customFormat="1" ht="29.88" customHeight="1">
      <c r="B206" s="203"/>
      <c r="C206" s="204"/>
      <c r="D206" s="205" t="s">
        <v>75</v>
      </c>
      <c r="E206" s="217" t="s">
        <v>352</v>
      </c>
      <c r="F206" s="217" t="s">
        <v>353</v>
      </c>
      <c r="G206" s="204"/>
      <c r="H206" s="204"/>
      <c r="I206" s="207"/>
      <c r="J206" s="218">
        <f>BK206</f>
        <v>0</v>
      </c>
      <c r="K206" s="204"/>
      <c r="L206" s="209"/>
      <c r="M206" s="210"/>
      <c r="N206" s="211"/>
      <c r="O206" s="211"/>
      <c r="P206" s="212">
        <f>SUM(P207:P249)</f>
        <v>0</v>
      </c>
      <c r="Q206" s="211"/>
      <c r="R206" s="212">
        <f>SUM(R207:R249)</f>
        <v>0</v>
      </c>
      <c r="S206" s="211"/>
      <c r="T206" s="213">
        <f>SUM(T207:T249)</f>
        <v>0</v>
      </c>
      <c r="AR206" s="214" t="s">
        <v>84</v>
      </c>
      <c r="AT206" s="215" t="s">
        <v>75</v>
      </c>
      <c r="AU206" s="215" t="s">
        <v>84</v>
      </c>
      <c r="AY206" s="214" t="s">
        <v>130</v>
      </c>
      <c r="BK206" s="216">
        <f>SUM(BK207:BK249)</f>
        <v>0</v>
      </c>
    </row>
    <row r="207" s="1" customFormat="1" ht="14.4" customHeight="1">
      <c r="B207" s="44"/>
      <c r="C207" s="219" t="s">
        <v>354</v>
      </c>
      <c r="D207" s="219" t="s">
        <v>132</v>
      </c>
      <c r="E207" s="220" t="s">
        <v>355</v>
      </c>
      <c r="F207" s="221" t="s">
        <v>356</v>
      </c>
      <c r="G207" s="222" t="s">
        <v>357</v>
      </c>
      <c r="H207" s="223">
        <v>729.97199999999998</v>
      </c>
      <c r="I207" s="224"/>
      <c r="J207" s="225">
        <f>ROUND(I207*H207,2)</f>
        <v>0</v>
      </c>
      <c r="K207" s="221" t="s">
        <v>136</v>
      </c>
      <c r="L207" s="70"/>
      <c r="M207" s="226" t="s">
        <v>21</v>
      </c>
      <c r="N207" s="227" t="s">
        <v>47</v>
      </c>
      <c r="O207" s="45"/>
      <c r="P207" s="228">
        <f>O207*H207</f>
        <v>0</v>
      </c>
      <c r="Q207" s="228">
        <v>0</v>
      </c>
      <c r="R207" s="228">
        <f>Q207*H207</f>
        <v>0</v>
      </c>
      <c r="S207" s="228">
        <v>0</v>
      </c>
      <c r="T207" s="229">
        <f>S207*H207</f>
        <v>0</v>
      </c>
      <c r="AR207" s="22" t="s">
        <v>137</v>
      </c>
      <c r="AT207" s="22" t="s">
        <v>132</v>
      </c>
      <c r="AU207" s="22" t="s">
        <v>86</v>
      </c>
      <c r="AY207" s="22" t="s">
        <v>130</v>
      </c>
      <c r="BE207" s="230">
        <f>IF(N207="základní",J207,0)</f>
        <v>0</v>
      </c>
      <c r="BF207" s="230">
        <f>IF(N207="snížená",J207,0)</f>
        <v>0</v>
      </c>
      <c r="BG207" s="230">
        <f>IF(N207="zákl. přenesená",J207,0)</f>
        <v>0</v>
      </c>
      <c r="BH207" s="230">
        <f>IF(N207="sníž. přenesená",J207,0)</f>
        <v>0</v>
      </c>
      <c r="BI207" s="230">
        <f>IF(N207="nulová",J207,0)</f>
        <v>0</v>
      </c>
      <c r="BJ207" s="22" t="s">
        <v>84</v>
      </c>
      <c r="BK207" s="230">
        <f>ROUND(I207*H207,2)</f>
        <v>0</v>
      </c>
      <c r="BL207" s="22" t="s">
        <v>137</v>
      </c>
      <c r="BM207" s="22" t="s">
        <v>358</v>
      </c>
    </row>
    <row r="208" s="1" customFormat="1">
      <c r="B208" s="44"/>
      <c r="C208" s="72"/>
      <c r="D208" s="231" t="s">
        <v>139</v>
      </c>
      <c r="E208" s="72"/>
      <c r="F208" s="232" t="s">
        <v>359</v>
      </c>
      <c r="G208" s="72"/>
      <c r="H208" s="72"/>
      <c r="I208" s="189"/>
      <c r="J208" s="72"/>
      <c r="K208" s="72"/>
      <c r="L208" s="70"/>
      <c r="M208" s="233"/>
      <c r="N208" s="45"/>
      <c r="O208" s="45"/>
      <c r="P208" s="45"/>
      <c r="Q208" s="45"/>
      <c r="R208" s="45"/>
      <c r="S208" s="45"/>
      <c r="T208" s="93"/>
      <c r="AT208" s="22" t="s">
        <v>139</v>
      </c>
      <c r="AU208" s="22" t="s">
        <v>86</v>
      </c>
    </row>
    <row r="209" s="1" customFormat="1">
      <c r="B209" s="44"/>
      <c r="C209" s="72"/>
      <c r="D209" s="231" t="s">
        <v>141</v>
      </c>
      <c r="E209" s="72"/>
      <c r="F209" s="234" t="s">
        <v>360</v>
      </c>
      <c r="G209" s="72"/>
      <c r="H209" s="72"/>
      <c r="I209" s="189"/>
      <c r="J209" s="72"/>
      <c r="K209" s="72"/>
      <c r="L209" s="70"/>
      <c r="M209" s="233"/>
      <c r="N209" s="45"/>
      <c r="O209" s="45"/>
      <c r="P209" s="45"/>
      <c r="Q209" s="45"/>
      <c r="R209" s="45"/>
      <c r="S209" s="45"/>
      <c r="T209" s="93"/>
      <c r="AT209" s="22" t="s">
        <v>141</v>
      </c>
      <c r="AU209" s="22" t="s">
        <v>86</v>
      </c>
    </row>
    <row r="210" s="11" customFormat="1">
      <c r="B210" s="235"/>
      <c r="C210" s="236"/>
      <c r="D210" s="231" t="s">
        <v>148</v>
      </c>
      <c r="E210" s="237" t="s">
        <v>21</v>
      </c>
      <c r="F210" s="238" t="s">
        <v>361</v>
      </c>
      <c r="G210" s="236"/>
      <c r="H210" s="239">
        <v>720.5</v>
      </c>
      <c r="I210" s="240"/>
      <c r="J210" s="236"/>
      <c r="K210" s="236"/>
      <c r="L210" s="241"/>
      <c r="M210" s="242"/>
      <c r="N210" s="243"/>
      <c r="O210" s="243"/>
      <c r="P210" s="243"/>
      <c r="Q210" s="243"/>
      <c r="R210" s="243"/>
      <c r="S210" s="243"/>
      <c r="T210" s="244"/>
      <c r="AT210" s="245" t="s">
        <v>148</v>
      </c>
      <c r="AU210" s="245" t="s">
        <v>86</v>
      </c>
      <c r="AV210" s="11" t="s">
        <v>86</v>
      </c>
      <c r="AW210" s="11" t="s">
        <v>39</v>
      </c>
      <c r="AX210" s="11" t="s">
        <v>76</v>
      </c>
      <c r="AY210" s="245" t="s">
        <v>130</v>
      </c>
    </row>
    <row r="211" s="11" customFormat="1">
      <c r="B211" s="235"/>
      <c r="C211" s="236"/>
      <c r="D211" s="231" t="s">
        <v>148</v>
      </c>
      <c r="E211" s="237" t="s">
        <v>21</v>
      </c>
      <c r="F211" s="238" t="s">
        <v>362</v>
      </c>
      <c r="G211" s="236"/>
      <c r="H211" s="239">
        <v>9.4719999999999995</v>
      </c>
      <c r="I211" s="240"/>
      <c r="J211" s="236"/>
      <c r="K211" s="236"/>
      <c r="L211" s="241"/>
      <c r="M211" s="242"/>
      <c r="N211" s="243"/>
      <c r="O211" s="243"/>
      <c r="P211" s="243"/>
      <c r="Q211" s="243"/>
      <c r="R211" s="243"/>
      <c r="S211" s="243"/>
      <c r="T211" s="244"/>
      <c r="AT211" s="245" t="s">
        <v>148</v>
      </c>
      <c r="AU211" s="245" t="s">
        <v>86</v>
      </c>
      <c r="AV211" s="11" t="s">
        <v>86</v>
      </c>
      <c r="AW211" s="11" t="s">
        <v>39</v>
      </c>
      <c r="AX211" s="11" t="s">
        <v>76</v>
      </c>
      <c r="AY211" s="245" t="s">
        <v>130</v>
      </c>
    </row>
    <row r="212" s="1" customFormat="1" ht="22.8" customHeight="1">
      <c r="B212" s="44"/>
      <c r="C212" s="219" t="s">
        <v>363</v>
      </c>
      <c r="D212" s="219" t="s">
        <v>132</v>
      </c>
      <c r="E212" s="220" t="s">
        <v>364</v>
      </c>
      <c r="F212" s="221" t="s">
        <v>365</v>
      </c>
      <c r="G212" s="222" t="s">
        <v>357</v>
      </c>
      <c r="H212" s="223">
        <v>13139.495999999999</v>
      </c>
      <c r="I212" s="224"/>
      <c r="J212" s="225">
        <f>ROUND(I212*H212,2)</f>
        <v>0</v>
      </c>
      <c r="K212" s="221" t="s">
        <v>136</v>
      </c>
      <c r="L212" s="70"/>
      <c r="M212" s="226" t="s">
        <v>21</v>
      </c>
      <c r="N212" s="227" t="s">
        <v>47</v>
      </c>
      <c r="O212" s="45"/>
      <c r="P212" s="228">
        <f>O212*H212</f>
        <v>0</v>
      </c>
      <c r="Q212" s="228">
        <v>0</v>
      </c>
      <c r="R212" s="228">
        <f>Q212*H212</f>
        <v>0</v>
      </c>
      <c r="S212" s="228">
        <v>0</v>
      </c>
      <c r="T212" s="229">
        <f>S212*H212</f>
        <v>0</v>
      </c>
      <c r="AR212" s="22" t="s">
        <v>137</v>
      </c>
      <c r="AT212" s="22" t="s">
        <v>132</v>
      </c>
      <c r="AU212" s="22" t="s">
        <v>86</v>
      </c>
      <c r="AY212" s="22" t="s">
        <v>130</v>
      </c>
      <c r="BE212" s="230">
        <f>IF(N212="základní",J212,0)</f>
        <v>0</v>
      </c>
      <c r="BF212" s="230">
        <f>IF(N212="snížená",J212,0)</f>
        <v>0</v>
      </c>
      <c r="BG212" s="230">
        <f>IF(N212="zákl. přenesená",J212,0)</f>
        <v>0</v>
      </c>
      <c r="BH212" s="230">
        <f>IF(N212="sníž. přenesená",J212,0)</f>
        <v>0</v>
      </c>
      <c r="BI212" s="230">
        <f>IF(N212="nulová",J212,0)</f>
        <v>0</v>
      </c>
      <c r="BJ212" s="22" t="s">
        <v>84</v>
      </c>
      <c r="BK212" s="230">
        <f>ROUND(I212*H212,2)</f>
        <v>0</v>
      </c>
      <c r="BL212" s="22" t="s">
        <v>137</v>
      </c>
      <c r="BM212" s="22" t="s">
        <v>366</v>
      </c>
    </row>
    <row r="213" s="1" customFormat="1">
      <c r="B213" s="44"/>
      <c r="C213" s="72"/>
      <c r="D213" s="231" t="s">
        <v>139</v>
      </c>
      <c r="E213" s="72"/>
      <c r="F213" s="232" t="s">
        <v>367</v>
      </c>
      <c r="G213" s="72"/>
      <c r="H213" s="72"/>
      <c r="I213" s="189"/>
      <c r="J213" s="72"/>
      <c r="K213" s="72"/>
      <c r="L213" s="70"/>
      <c r="M213" s="233"/>
      <c r="N213" s="45"/>
      <c r="O213" s="45"/>
      <c r="P213" s="45"/>
      <c r="Q213" s="45"/>
      <c r="R213" s="45"/>
      <c r="S213" s="45"/>
      <c r="T213" s="93"/>
      <c r="AT213" s="22" t="s">
        <v>139</v>
      </c>
      <c r="AU213" s="22" t="s">
        <v>86</v>
      </c>
    </row>
    <row r="214" s="1" customFormat="1">
      <c r="B214" s="44"/>
      <c r="C214" s="72"/>
      <c r="D214" s="231" t="s">
        <v>141</v>
      </c>
      <c r="E214" s="72"/>
      <c r="F214" s="234" t="s">
        <v>360</v>
      </c>
      <c r="G214" s="72"/>
      <c r="H214" s="72"/>
      <c r="I214" s="189"/>
      <c r="J214" s="72"/>
      <c r="K214" s="72"/>
      <c r="L214" s="70"/>
      <c r="M214" s="233"/>
      <c r="N214" s="45"/>
      <c r="O214" s="45"/>
      <c r="P214" s="45"/>
      <c r="Q214" s="45"/>
      <c r="R214" s="45"/>
      <c r="S214" s="45"/>
      <c r="T214" s="93"/>
      <c r="AT214" s="22" t="s">
        <v>141</v>
      </c>
      <c r="AU214" s="22" t="s">
        <v>86</v>
      </c>
    </row>
    <row r="215" s="11" customFormat="1">
      <c r="B215" s="235"/>
      <c r="C215" s="236"/>
      <c r="D215" s="231" t="s">
        <v>148</v>
      </c>
      <c r="E215" s="237" t="s">
        <v>21</v>
      </c>
      <c r="F215" s="238" t="s">
        <v>361</v>
      </c>
      <c r="G215" s="236"/>
      <c r="H215" s="239">
        <v>720.5</v>
      </c>
      <c r="I215" s="240"/>
      <c r="J215" s="236"/>
      <c r="K215" s="236"/>
      <c r="L215" s="241"/>
      <c r="M215" s="242"/>
      <c r="N215" s="243"/>
      <c r="O215" s="243"/>
      <c r="P215" s="243"/>
      <c r="Q215" s="243"/>
      <c r="R215" s="243"/>
      <c r="S215" s="243"/>
      <c r="T215" s="244"/>
      <c r="AT215" s="245" t="s">
        <v>148</v>
      </c>
      <c r="AU215" s="245" t="s">
        <v>86</v>
      </c>
      <c r="AV215" s="11" t="s">
        <v>86</v>
      </c>
      <c r="AW215" s="11" t="s">
        <v>39</v>
      </c>
      <c r="AX215" s="11" t="s">
        <v>76</v>
      </c>
      <c r="AY215" s="245" t="s">
        <v>130</v>
      </c>
    </row>
    <row r="216" s="11" customFormat="1">
      <c r="B216" s="235"/>
      <c r="C216" s="236"/>
      <c r="D216" s="231" t="s">
        <v>148</v>
      </c>
      <c r="E216" s="237" t="s">
        <v>21</v>
      </c>
      <c r="F216" s="238" t="s">
        <v>362</v>
      </c>
      <c r="G216" s="236"/>
      <c r="H216" s="239">
        <v>9.4719999999999995</v>
      </c>
      <c r="I216" s="240"/>
      <c r="J216" s="236"/>
      <c r="K216" s="236"/>
      <c r="L216" s="241"/>
      <c r="M216" s="242"/>
      <c r="N216" s="243"/>
      <c r="O216" s="243"/>
      <c r="P216" s="243"/>
      <c r="Q216" s="243"/>
      <c r="R216" s="243"/>
      <c r="S216" s="243"/>
      <c r="T216" s="244"/>
      <c r="AT216" s="245" t="s">
        <v>148</v>
      </c>
      <c r="AU216" s="245" t="s">
        <v>86</v>
      </c>
      <c r="AV216" s="11" t="s">
        <v>86</v>
      </c>
      <c r="AW216" s="11" t="s">
        <v>39</v>
      </c>
      <c r="AX216" s="11" t="s">
        <v>76</v>
      </c>
      <c r="AY216" s="245" t="s">
        <v>130</v>
      </c>
    </row>
    <row r="217" s="11" customFormat="1">
      <c r="B217" s="235"/>
      <c r="C217" s="236"/>
      <c r="D217" s="231" t="s">
        <v>148</v>
      </c>
      <c r="E217" s="236"/>
      <c r="F217" s="238" t="s">
        <v>368</v>
      </c>
      <c r="G217" s="236"/>
      <c r="H217" s="239">
        <v>13139.495999999999</v>
      </c>
      <c r="I217" s="240"/>
      <c r="J217" s="236"/>
      <c r="K217" s="236"/>
      <c r="L217" s="241"/>
      <c r="M217" s="242"/>
      <c r="N217" s="243"/>
      <c r="O217" s="243"/>
      <c r="P217" s="243"/>
      <c r="Q217" s="243"/>
      <c r="R217" s="243"/>
      <c r="S217" s="243"/>
      <c r="T217" s="244"/>
      <c r="AT217" s="245" t="s">
        <v>148</v>
      </c>
      <c r="AU217" s="245" t="s">
        <v>86</v>
      </c>
      <c r="AV217" s="11" t="s">
        <v>86</v>
      </c>
      <c r="AW217" s="11" t="s">
        <v>6</v>
      </c>
      <c r="AX217" s="11" t="s">
        <v>84</v>
      </c>
      <c r="AY217" s="245" t="s">
        <v>130</v>
      </c>
    </row>
    <row r="218" s="1" customFormat="1" ht="14.4" customHeight="1">
      <c r="B218" s="44"/>
      <c r="C218" s="219" t="s">
        <v>369</v>
      </c>
      <c r="D218" s="219" t="s">
        <v>132</v>
      </c>
      <c r="E218" s="220" t="s">
        <v>370</v>
      </c>
      <c r="F218" s="221" t="s">
        <v>371</v>
      </c>
      <c r="G218" s="222" t="s">
        <v>357</v>
      </c>
      <c r="H218" s="223">
        <v>28.193999999999999</v>
      </c>
      <c r="I218" s="224"/>
      <c r="J218" s="225">
        <f>ROUND(I218*H218,2)</f>
        <v>0</v>
      </c>
      <c r="K218" s="221" t="s">
        <v>136</v>
      </c>
      <c r="L218" s="70"/>
      <c r="M218" s="226" t="s">
        <v>21</v>
      </c>
      <c r="N218" s="227" t="s">
        <v>47</v>
      </c>
      <c r="O218" s="45"/>
      <c r="P218" s="228">
        <f>O218*H218</f>
        <v>0</v>
      </c>
      <c r="Q218" s="228">
        <v>0</v>
      </c>
      <c r="R218" s="228">
        <f>Q218*H218</f>
        <v>0</v>
      </c>
      <c r="S218" s="228">
        <v>0</v>
      </c>
      <c r="T218" s="229">
        <f>S218*H218</f>
        <v>0</v>
      </c>
      <c r="AR218" s="22" t="s">
        <v>137</v>
      </c>
      <c r="AT218" s="22" t="s">
        <v>132</v>
      </c>
      <c r="AU218" s="22" t="s">
        <v>86</v>
      </c>
      <c r="AY218" s="22" t="s">
        <v>130</v>
      </c>
      <c r="BE218" s="230">
        <f>IF(N218="základní",J218,0)</f>
        <v>0</v>
      </c>
      <c r="BF218" s="230">
        <f>IF(N218="snížená",J218,0)</f>
        <v>0</v>
      </c>
      <c r="BG218" s="230">
        <f>IF(N218="zákl. přenesená",J218,0)</f>
        <v>0</v>
      </c>
      <c r="BH218" s="230">
        <f>IF(N218="sníž. přenesená",J218,0)</f>
        <v>0</v>
      </c>
      <c r="BI218" s="230">
        <f>IF(N218="nulová",J218,0)</f>
        <v>0</v>
      </c>
      <c r="BJ218" s="22" t="s">
        <v>84</v>
      </c>
      <c r="BK218" s="230">
        <f>ROUND(I218*H218,2)</f>
        <v>0</v>
      </c>
      <c r="BL218" s="22" t="s">
        <v>137</v>
      </c>
      <c r="BM218" s="22" t="s">
        <v>372</v>
      </c>
    </row>
    <row r="219" s="1" customFormat="1">
      <c r="B219" s="44"/>
      <c r="C219" s="72"/>
      <c r="D219" s="231" t="s">
        <v>139</v>
      </c>
      <c r="E219" s="72"/>
      <c r="F219" s="232" t="s">
        <v>373</v>
      </c>
      <c r="G219" s="72"/>
      <c r="H219" s="72"/>
      <c r="I219" s="189"/>
      <c r="J219" s="72"/>
      <c r="K219" s="72"/>
      <c r="L219" s="70"/>
      <c r="M219" s="233"/>
      <c r="N219" s="45"/>
      <c r="O219" s="45"/>
      <c r="P219" s="45"/>
      <c r="Q219" s="45"/>
      <c r="R219" s="45"/>
      <c r="S219" s="45"/>
      <c r="T219" s="93"/>
      <c r="AT219" s="22" t="s">
        <v>139</v>
      </c>
      <c r="AU219" s="22" t="s">
        <v>86</v>
      </c>
    </row>
    <row r="220" s="1" customFormat="1">
      <c r="B220" s="44"/>
      <c r="C220" s="72"/>
      <c r="D220" s="231" t="s">
        <v>141</v>
      </c>
      <c r="E220" s="72"/>
      <c r="F220" s="234" t="s">
        <v>374</v>
      </c>
      <c r="G220" s="72"/>
      <c r="H220" s="72"/>
      <c r="I220" s="189"/>
      <c r="J220" s="72"/>
      <c r="K220" s="72"/>
      <c r="L220" s="70"/>
      <c r="M220" s="233"/>
      <c r="N220" s="45"/>
      <c r="O220" s="45"/>
      <c r="P220" s="45"/>
      <c r="Q220" s="45"/>
      <c r="R220" s="45"/>
      <c r="S220" s="45"/>
      <c r="T220" s="93"/>
      <c r="AT220" s="22" t="s">
        <v>141</v>
      </c>
      <c r="AU220" s="22" t="s">
        <v>86</v>
      </c>
    </row>
    <row r="221" s="12" customFormat="1">
      <c r="B221" s="256"/>
      <c r="C221" s="257"/>
      <c r="D221" s="231" t="s">
        <v>148</v>
      </c>
      <c r="E221" s="258" t="s">
        <v>21</v>
      </c>
      <c r="F221" s="259" t="s">
        <v>375</v>
      </c>
      <c r="G221" s="257"/>
      <c r="H221" s="258" t="s">
        <v>21</v>
      </c>
      <c r="I221" s="260"/>
      <c r="J221" s="257"/>
      <c r="K221" s="257"/>
      <c r="L221" s="261"/>
      <c r="M221" s="262"/>
      <c r="N221" s="263"/>
      <c r="O221" s="263"/>
      <c r="P221" s="263"/>
      <c r="Q221" s="263"/>
      <c r="R221" s="263"/>
      <c r="S221" s="263"/>
      <c r="T221" s="264"/>
      <c r="AT221" s="265" t="s">
        <v>148</v>
      </c>
      <c r="AU221" s="265" t="s">
        <v>86</v>
      </c>
      <c r="AV221" s="12" t="s">
        <v>84</v>
      </c>
      <c r="AW221" s="12" t="s">
        <v>39</v>
      </c>
      <c r="AX221" s="12" t="s">
        <v>76</v>
      </c>
      <c r="AY221" s="265" t="s">
        <v>130</v>
      </c>
    </row>
    <row r="222" s="11" customFormat="1">
      <c r="B222" s="235"/>
      <c r="C222" s="236"/>
      <c r="D222" s="231" t="s">
        <v>148</v>
      </c>
      <c r="E222" s="237" t="s">
        <v>21</v>
      </c>
      <c r="F222" s="238" t="s">
        <v>376</v>
      </c>
      <c r="G222" s="236"/>
      <c r="H222" s="239">
        <v>28.129999999999999</v>
      </c>
      <c r="I222" s="240"/>
      <c r="J222" s="236"/>
      <c r="K222" s="236"/>
      <c r="L222" s="241"/>
      <c r="M222" s="242"/>
      <c r="N222" s="243"/>
      <c r="O222" s="243"/>
      <c r="P222" s="243"/>
      <c r="Q222" s="243"/>
      <c r="R222" s="243"/>
      <c r="S222" s="243"/>
      <c r="T222" s="244"/>
      <c r="AT222" s="245" t="s">
        <v>148</v>
      </c>
      <c r="AU222" s="245" t="s">
        <v>86</v>
      </c>
      <c r="AV222" s="11" t="s">
        <v>86</v>
      </c>
      <c r="AW222" s="11" t="s">
        <v>39</v>
      </c>
      <c r="AX222" s="11" t="s">
        <v>76</v>
      </c>
      <c r="AY222" s="245" t="s">
        <v>130</v>
      </c>
    </row>
    <row r="223" s="12" customFormat="1">
      <c r="B223" s="256"/>
      <c r="C223" s="257"/>
      <c r="D223" s="231" t="s">
        <v>148</v>
      </c>
      <c r="E223" s="258" t="s">
        <v>21</v>
      </c>
      <c r="F223" s="259" t="s">
        <v>377</v>
      </c>
      <c r="G223" s="257"/>
      <c r="H223" s="258" t="s">
        <v>21</v>
      </c>
      <c r="I223" s="260"/>
      <c r="J223" s="257"/>
      <c r="K223" s="257"/>
      <c r="L223" s="261"/>
      <c r="M223" s="262"/>
      <c r="N223" s="263"/>
      <c r="O223" s="263"/>
      <c r="P223" s="263"/>
      <c r="Q223" s="263"/>
      <c r="R223" s="263"/>
      <c r="S223" s="263"/>
      <c r="T223" s="264"/>
      <c r="AT223" s="265" t="s">
        <v>148</v>
      </c>
      <c r="AU223" s="265" t="s">
        <v>86</v>
      </c>
      <c r="AV223" s="12" t="s">
        <v>84</v>
      </c>
      <c r="AW223" s="12" t="s">
        <v>39</v>
      </c>
      <c r="AX223" s="12" t="s">
        <v>76</v>
      </c>
      <c r="AY223" s="265" t="s">
        <v>130</v>
      </c>
    </row>
    <row r="224" s="11" customFormat="1">
      <c r="B224" s="235"/>
      <c r="C224" s="236"/>
      <c r="D224" s="231" t="s">
        <v>148</v>
      </c>
      <c r="E224" s="237" t="s">
        <v>21</v>
      </c>
      <c r="F224" s="238" t="s">
        <v>378</v>
      </c>
      <c r="G224" s="236"/>
      <c r="H224" s="239">
        <v>0.064000000000000001</v>
      </c>
      <c r="I224" s="240"/>
      <c r="J224" s="236"/>
      <c r="K224" s="236"/>
      <c r="L224" s="241"/>
      <c r="M224" s="242"/>
      <c r="N224" s="243"/>
      <c r="O224" s="243"/>
      <c r="P224" s="243"/>
      <c r="Q224" s="243"/>
      <c r="R224" s="243"/>
      <c r="S224" s="243"/>
      <c r="T224" s="244"/>
      <c r="AT224" s="245" t="s">
        <v>148</v>
      </c>
      <c r="AU224" s="245" t="s">
        <v>86</v>
      </c>
      <c r="AV224" s="11" t="s">
        <v>86</v>
      </c>
      <c r="AW224" s="11" t="s">
        <v>39</v>
      </c>
      <c r="AX224" s="11" t="s">
        <v>76</v>
      </c>
      <c r="AY224" s="245" t="s">
        <v>130</v>
      </c>
    </row>
    <row r="225" s="1" customFormat="1" ht="14.4" customHeight="1">
      <c r="B225" s="44"/>
      <c r="C225" s="219" t="s">
        <v>379</v>
      </c>
      <c r="D225" s="219" t="s">
        <v>132</v>
      </c>
      <c r="E225" s="220" t="s">
        <v>380</v>
      </c>
      <c r="F225" s="221" t="s">
        <v>381</v>
      </c>
      <c r="G225" s="222" t="s">
        <v>357</v>
      </c>
      <c r="H225" s="223">
        <v>507.49200000000002</v>
      </c>
      <c r="I225" s="224"/>
      <c r="J225" s="225">
        <f>ROUND(I225*H225,2)</f>
        <v>0</v>
      </c>
      <c r="K225" s="221" t="s">
        <v>136</v>
      </c>
      <c r="L225" s="70"/>
      <c r="M225" s="226" t="s">
        <v>21</v>
      </c>
      <c r="N225" s="227" t="s">
        <v>47</v>
      </c>
      <c r="O225" s="45"/>
      <c r="P225" s="228">
        <f>O225*H225</f>
        <v>0</v>
      </c>
      <c r="Q225" s="228">
        <v>0</v>
      </c>
      <c r="R225" s="228">
        <f>Q225*H225</f>
        <v>0</v>
      </c>
      <c r="S225" s="228">
        <v>0</v>
      </c>
      <c r="T225" s="229">
        <f>S225*H225</f>
        <v>0</v>
      </c>
      <c r="AR225" s="22" t="s">
        <v>137</v>
      </c>
      <c r="AT225" s="22" t="s">
        <v>132</v>
      </c>
      <c r="AU225" s="22" t="s">
        <v>86</v>
      </c>
      <c r="AY225" s="22" t="s">
        <v>130</v>
      </c>
      <c r="BE225" s="230">
        <f>IF(N225="základní",J225,0)</f>
        <v>0</v>
      </c>
      <c r="BF225" s="230">
        <f>IF(N225="snížená",J225,0)</f>
        <v>0</v>
      </c>
      <c r="BG225" s="230">
        <f>IF(N225="zákl. přenesená",J225,0)</f>
        <v>0</v>
      </c>
      <c r="BH225" s="230">
        <f>IF(N225="sníž. přenesená",J225,0)</f>
        <v>0</v>
      </c>
      <c r="BI225" s="230">
        <f>IF(N225="nulová",J225,0)</f>
        <v>0</v>
      </c>
      <c r="BJ225" s="22" t="s">
        <v>84</v>
      </c>
      <c r="BK225" s="230">
        <f>ROUND(I225*H225,2)</f>
        <v>0</v>
      </c>
      <c r="BL225" s="22" t="s">
        <v>137</v>
      </c>
      <c r="BM225" s="22" t="s">
        <v>382</v>
      </c>
    </row>
    <row r="226" s="1" customFormat="1">
      <c r="B226" s="44"/>
      <c r="C226" s="72"/>
      <c r="D226" s="231" t="s">
        <v>139</v>
      </c>
      <c r="E226" s="72"/>
      <c r="F226" s="232" t="s">
        <v>383</v>
      </c>
      <c r="G226" s="72"/>
      <c r="H226" s="72"/>
      <c r="I226" s="189"/>
      <c r="J226" s="72"/>
      <c r="K226" s="72"/>
      <c r="L226" s="70"/>
      <c r="M226" s="233"/>
      <c r="N226" s="45"/>
      <c r="O226" s="45"/>
      <c r="P226" s="45"/>
      <c r="Q226" s="45"/>
      <c r="R226" s="45"/>
      <c r="S226" s="45"/>
      <c r="T226" s="93"/>
      <c r="AT226" s="22" t="s">
        <v>139</v>
      </c>
      <c r="AU226" s="22" t="s">
        <v>86</v>
      </c>
    </row>
    <row r="227" s="1" customFormat="1">
      <c r="B227" s="44"/>
      <c r="C227" s="72"/>
      <c r="D227" s="231" t="s">
        <v>141</v>
      </c>
      <c r="E227" s="72"/>
      <c r="F227" s="234" t="s">
        <v>374</v>
      </c>
      <c r="G227" s="72"/>
      <c r="H227" s="72"/>
      <c r="I227" s="189"/>
      <c r="J227" s="72"/>
      <c r="K227" s="72"/>
      <c r="L227" s="70"/>
      <c r="M227" s="233"/>
      <c r="N227" s="45"/>
      <c r="O227" s="45"/>
      <c r="P227" s="45"/>
      <c r="Q227" s="45"/>
      <c r="R227" s="45"/>
      <c r="S227" s="45"/>
      <c r="T227" s="93"/>
      <c r="AT227" s="22" t="s">
        <v>141</v>
      </c>
      <c r="AU227" s="22" t="s">
        <v>86</v>
      </c>
    </row>
    <row r="228" s="12" customFormat="1">
      <c r="B228" s="256"/>
      <c r="C228" s="257"/>
      <c r="D228" s="231" t="s">
        <v>148</v>
      </c>
      <c r="E228" s="258" t="s">
        <v>21</v>
      </c>
      <c r="F228" s="259" t="s">
        <v>375</v>
      </c>
      <c r="G228" s="257"/>
      <c r="H228" s="258" t="s">
        <v>21</v>
      </c>
      <c r="I228" s="260"/>
      <c r="J228" s="257"/>
      <c r="K228" s="257"/>
      <c r="L228" s="261"/>
      <c r="M228" s="262"/>
      <c r="N228" s="263"/>
      <c r="O228" s="263"/>
      <c r="P228" s="263"/>
      <c r="Q228" s="263"/>
      <c r="R228" s="263"/>
      <c r="S228" s="263"/>
      <c r="T228" s="264"/>
      <c r="AT228" s="265" t="s">
        <v>148</v>
      </c>
      <c r="AU228" s="265" t="s">
        <v>86</v>
      </c>
      <c r="AV228" s="12" t="s">
        <v>84</v>
      </c>
      <c r="AW228" s="12" t="s">
        <v>39</v>
      </c>
      <c r="AX228" s="12" t="s">
        <v>76</v>
      </c>
      <c r="AY228" s="265" t="s">
        <v>130</v>
      </c>
    </row>
    <row r="229" s="11" customFormat="1">
      <c r="B229" s="235"/>
      <c r="C229" s="236"/>
      <c r="D229" s="231" t="s">
        <v>148</v>
      </c>
      <c r="E229" s="237" t="s">
        <v>21</v>
      </c>
      <c r="F229" s="238" t="s">
        <v>376</v>
      </c>
      <c r="G229" s="236"/>
      <c r="H229" s="239">
        <v>28.129999999999999</v>
      </c>
      <c r="I229" s="240"/>
      <c r="J229" s="236"/>
      <c r="K229" s="236"/>
      <c r="L229" s="241"/>
      <c r="M229" s="242"/>
      <c r="N229" s="243"/>
      <c r="O229" s="243"/>
      <c r="P229" s="243"/>
      <c r="Q229" s="243"/>
      <c r="R229" s="243"/>
      <c r="S229" s="243"/>
      <c r="T229" s="244"/>
      <c r="AT229" s="245" t="s">
        <v>148</v>
      </c>
      <c r="AU229" s="245" t="s">
        <v>86</v>
      </c>
      <c r="AV229" s="11" t="s">
        <v>86</v>
      </c>
      <c r="AW229" s="11" t="s">
        <v>39</v>
      </c>
      <c r="AX229" s="11" t="s">
        <v>76</v>
      </c>
      <c r="AY229" s="245" t="s">
        <v>130</v>
      </c>
    </row>
    <row r="230" s="12" customFormat="1">
      <c r="B230" s="256"/>
      <c r="C230" s="257"/>
      <c r="D230" s="231" t="s">
        <v>148</v>
      </c>
      <c r="E230" s="258" t="s">
        <v>21</v>
      </c>
      <c r="F230" s="259" t="s">
        <v>377</v>
      </c>
      <c r="G230" s="257"/>
      <c r="H230" s="258" t="s">
        <v>21</v>
      </c>
      <c r="I230" s="260"/>
      <c r="J230" s="257"/>
      <c r="K230" s="257"/>
      <c r="L230" s="261"/>
      <c r="M230" s="262"/>
      <c r="N230" s="263"/>
      <c r="O230" s="263"/>
      <c r="P230" s="263"/>
      <c r="Q230" s="263"/>
      <c r="R230" s="263"/>
      <c r="S230" s="263"/>
      <c r="T230" s="264"/>
      <c r="AT230" s="265" t="s">
        <v>148</v>
      </c>
      <c r="AU230" s="265" t="s">
        <v>86</v>
      </c>
      <c r="AV230" s="12" t="s">
        <v>84</v>
      </c>
      <c r="AW230" s="12" t="s">
        <v>39</v>
      </c>
      <c r="AX230" s="12" t="s">
        <v>76</v>
      </c>
      <c r="AY230" s="265" t="s">
        <v>130</v>
      </c>
    </row>
    <row r="231" s="11" customFormat="1">
      <c r="B231" s="235"/>
      <c r="C231" s="236"/>
      <c r="D231" s="231" t="s">
        <v>148</v>
      </c>
      <c r="E231" s="237" t="s">
        <v>21</v>
      </c>
      <c r="F231" s="238" t="s">
        <v>378</v>
      </c>
      <c r="G231" s="236"/>
      <c r="H231" s="239">
        <v>0.064000000000000001</v>
      </c>
      <c r="I231" s="240"/>
      <c r="J231" s="236"/>
      <c r="K231" s="236"/>
      <c r="L231" s="241"/>
      <c r="M231" s="242"/>
      <c r="N231" s="243"/>
      <c r="O231" s="243"/>
      <c r="P231" s="243"/>
      <c r="Q231" s="243"/>
      <c r="R231" s="243"/>
      <c r="S231" s="243"/>
      <c r="T231" s="244"/>
      <c r="AT231" s="245" t="s">
        <v>148</v>
      </c>
      <c r="AU231" s="245" t="s">
        <v>86</v>
      </c>
      <c r="AV231" s="11" t="s">
        <v>86</v>
      </c>
      <c r="AW231" s="11" t="s">
        <v>39</v>
      </c>
      <c r="AX231" s="11" t="s">
        <v>76</v>
      </c>
      <c r="AY231" s="245" t="s">
        <v>130</v>
      </c>
    </row>
    <row r="232" s="11" customFormat="1">
      <c r="B232" s="235"/>
      <c r="C232" s="236"/>
      <c r="D232" s="231" t="s">
        <v>148</v>
      </c>
      <c r="E232" s="236"/>
      <c r="F232" s="238" t="s">
        <v>384</v>
      </c>
      <c r="G232" s="236"/>
      <c r="H232" s="239">
        <v>507.49200000000002</v>
      </c>
      <c r="I232" s="240"/>
      <c r="J232" s="236"/>
      <c r="K232" s="236"/>
      <c r="L232" s="241"/>
      <c r="M232" s="242"/>
      <c r="N232" s="243"/>
      <c r="O232" s="243"/>
      <c r="P232" s="243"/>
      <c r="Q232" s="243"/>
      <c r="R232" s="243"/>
      <c r="S232" s="243"/>
      <c r="T232" s="244"/>
      <c r="AT232" s="245" t="s">
        <v>148</v>
      </c>
      <c r="AU232" s="245" t="s">
        <v>86</v>
      </c>
      <c r="AV232" s="11" t="s">
        <v>86</v>
      </c>
      <c r="AW232" s="11" t="s">
        <v>6</v>
      </c>
      <c r="AX232" s="11" t="s">
        <v>84</v>
      </c>
      <c r="AY232" s="245" t="s">
        <v>130</v>
      </c>
    </row>
    <row r="233" s="1" customFormat="1" ht="14.4" customHeight="1">
      <c r="B233" s="44"/>
      <c r="C233" s="219" t="s">
        <v>385</v>
      </c>
      <c r="D233" s="219" t="s">
        <v>132</v>
      </c>
      <c r="E233" s="220" t="s">
        <v>386</v>
      </c>
      <c r="F233" s="221" t="s">
        <v>387</v>
      </c>
      <c r="G233" s="222" t="s">
        <v>357</v>
      </c>
      <c r="H233" s="223">
        <v>729.97199999999998</v>
      </c>
      <c r="I233" s="224"/>
      <c r="J233" s="225">
        <f>ROUND(I233*H233,2)</f>
        <v>0</v>
      </c>
      <c r="K233" s="221" t="s">
        <v>136</v>
      </c>
      <c r="L233" s="70"/>
      <c r="M233" s="226" t="s">
        <v>21</v>
      </c>
      <c r="N233" s="227" t="s">
        <v>47</v>
      </c>
      <c r="O233" s="45"/>
      <c r="P233" s="228">
        <f>O233*H233</f>
        <v>0</v>
      </c>
      <c r="Q233" s="228">
        <v>0</v>
      </c>
      <c r="R233" s="228">
        <f>Q233*H233</f>
        <v>0</v>
      </c>
      <c r="S233" s="228">
        <v>0</v>
      </c>
      <c r="T233" s="229">
        <f>S233*H233</f>
        <v>0</v>
      </c>
      <c r="AR233" s="22" t="s">
        <v>137</v>
      </c>
      <c r="AT233" s="22" t="s">
        <v>132</v>
      </c>
      <c r="AU233" s="22" t="s">
        <v>86</v>
      </c>
      <c r="AY233" s="22" t="s">
        <v>130</v>
      </c>
      <c r="BE233" s="230">
        <f>IF(N233="základní",J233,0)</f>
        <v>0</v>
      </c>
      <c r="BF233" s="230">
        <f>IF(N233="snížená",J233,0)</f>
        <v>0</v>
      </c>
      <c r="BG233" s="230">
        <f>IF(N233="zákl. přenesená",J233,0)</f>
        <v>0</v>
      </c>
      <c r="BH233" s="230">
        <f>IF(N233="sníž. přenesená",J233,0)</f>
        <v>0</v>
      </c>
      <c r="BI233" s="230">
        <f>IF(N233="nulová",J233,0)</f>
        <v>0</v>
      </c>
      <c r="BJ233" s="22" t="s">
        <v>84</v>
      </c>
      <c r="BK233" s="230">
        <f>ROUND(I233*H233,2)</f>
        <v>0</v>
      </c>
      <c r="BL233" s="22" t="s">
        <v>137</v>
      </c>
      <c r="BM233" s="22" t="s">
        <v>388</v>
      </c>
    </row>
    <row r="234" s="1" customFormat="1">
      <c r="B234" s="44"/>
      <c r="C234" s="72"/>
      <c r="D234" s="231" t="s">
        <v>139</v>
      </c>
      <c r="E234" s="72"/>
      <c r="F234" s="232" t="s">
        <v>389</v>
      </c>
      <c r="G234" s="72"/>
      <c r="H234" s="72"/>
      <c r="I234" s="189"/>
      <c r="J234" s="72"/>
      <c r="K234" s="72"/>
      <c r="L234" s="70"/>
      <c r="M234" s="233"/>
      <c r="N234" s="45"/>
      <c r="O234" s="45"/>
      <c r="P234" s="45"/>
      <c r="Q234" s="45"/>
      <c r="R234" s="45"/>
      <c r="S234" s="45"/>
      <c r="T234" s="93"/>
      <c r="AT234" s="22" t="s">
        <v>139</v>
      </c>
      <c r="AU234" s="22" t="s">
        <v>86</v>
      </c>
    </row>
    <row r="235" s="1" customFormat="1">
      <c r="B235" s="44"/>
      <c r="C235" s="72"/>
      <c r="D235" s="231" t="s">
        <v>141</v>
      </c>
      <c r="E235" s="72"/>
      <c r="F235" s="234" t="s">
        <v>390</v>
      </c>
      <c r="G235" s="72"/>
      <c r="H235" s="72"/>
      <c r="I235" s="189"/>
      <c r="J235" s="72"/>
      <c r="K235" s="72"/>
      <c r="L235" s="70"/>
      <c r="M235" s="233"/>
      <c r="N235" s="45"/>
      <c r="O235" s="45"/>
      <c r="P235" s="45"/>
      <c r="Q235" s="45"/>
      <c r="R235" s="45"/>
      <c r="S235" s="45"/>
      <c r="T235" s="93"/>
      <c r="AT235" s="22" t="s">
        <v>141</v>
      </c>
      <c r="AU235" s="22" t="s">
        <v>86</v>
      </c>
    </row>
    <row r="236" s="11" customFormat="1">
      <c r="B236" s="235"/>
      <c r="C236" s="236"/>
      <c r="D236" s="231" t="s">
        <v>148</v>
      </c>
      <c r="E236" s="237" t="s">
        <v>21</v>
      </c>
      <c r="F236" s="238" t="s">
        <v>361</v>
      </c>
      <c r="G236" s="236"/>
      <c r="H236" s="239">
        <v>720.5</v>
      </c>
      <c r="I236" s="240"/>
      <c r="J236" s="236"/>
      <c r="K236" s="236"/>
      <c r="L236" s="241"/>
      <c r="M236" s="242"/>
      <c r="N236" s="243"/>
      <c r="O236" s="243"/>
      <c r="P236" s="243"/>
      <c r="Q236" s="243"/>
      <c r="R236" s="243"/>
      <c r="S236" s="243"/>
      <c r="T236" s="244"/>
      <c r="AT236" s="245" t="s">
        <v>148</v>
      </c>
      <c r="AU236" s="245" t="s">
        <v>86</v>
      </c>
      <c r="AV236" s="11" t="s">
        <v>86</v>
      </c>
      <c r="AW236" s="11" t="s">
        <v>39</v>
      </c>
      <c r="AX236" s="11" t="s">
        <v>76</v>
      </c>
      <c r="AY236" s="245" t="s">
        <v>130</v>
      </c>
    </row>
    <row r="237" s="11" customFormat="1">
      <c r="B237" s="235"/>
      <c r="C237" s="236"/>
      <c r="D237" s="231" t="s">
        <v>148</v>
      </c>
      <c r="E237" s="237" t="s">
        <v>21</v>
      </c>
      <c r="F237" s="238" t="s">
        <v>362</v>
      </c>
      <c r="G237" s="236"/>
      <c r="H237" s="239">
        <v>9.4719999999999995</v>
      </c>
      <c r="I237" s="240"/>
      <c r="J237" s="236"/>
      <c r="K237" s="236"/>
      <c r="L237" s="241"/>
      <c r="M237" s="242"/>
      <c r="N237" s="243"/>
      <c r="O237" s="243"/>
      <c r="P237" s="243"/>
      <c r="Q237" s="243"/>
      <c r="R237" s="243"/>
      <c r="S237" s="243"/>
      <c r="T237" s="244"/>
      <c r="AT237" s="245" t="s">
        <v>148</v>
      </c>
      <c r="AU237" s="245" t="s">
        <v>86</v>
      </c>
      <c r="AV237" s="11" t="s">
        <v>86</v>
      </c>
      <c r="AW237" s="11" t="s">
        <v>39</v>
      </c>
      <c r="AX237" s="11" t="s">
        <v>76</v>
      </c>
      <c r="AY237" s="245" t="s">
        <v>130</v>
      </c>
    </row>
    <row r="238" s="1" customFormat="1" ht="22.8" customHeight="1">
      <c r="B238" s="44"/>
      <c r="C238" s="219" t="s">
        <v>391</v>
      </c>
      <c r="D238" s="219" t="s">
        <v>132</v>
      </c>
      <c r="E238" s="220" t="s">
        <v>392</v>
      </c>
      <c r="F238" s="221" t="s">
        <v>393</v>
      </c>
      <c r="G238" s="222" t="s">
        <v>357</v>
      </c>
      <c r="H238" s="223">
        <v>327.5</v>
      </c>
      <c r="I238" s="224"/>
      <c r="J238" s="225">
        <f>ROUND(I238*H238,2)</f>
        <v>0</v>
      </c>
      <c r="K238" s="221" t="s">
        <v>136</v>
      </c>
      <c r="L238" s="70"/>
      <c r="M238" s="226" t="s">
        <v>21</v>
      </c>
      <c r="N238" s="227" t="s">
        <v>47</v>
      </c>
      <c r="O238" s="45"/>
      <c r="P238" s="228">
        <f>O238*H238</f>
        <v>0</v>
      </c>
      <c r="Q238" s="228">
        <v>0</v>
      </c>
      <c r="R238" s="228">
        <f>Q238*H238</f>
        <v>0</v>
      </c>
      <c r="S238" s="228">
        <v>0</v>
      </c>
      <c r="T238" s="229">
        <f>S238*H238</f>
        <v>0</v>
      </c>
      <c r="AR238" s="22" t="s">
        <v>137</v>
      </c>
      <c r="AT238" s="22" t="s">
        <v>132</v>
      </c>
      <c r="AU238" s="22" t="s">
        <v>86</v>
      </c>
      <c r="AY238" s="22" t="s">
        <v>130</v>
      </c>
      <c r="BE238" s="230">
        <f>IF(N238="základní",J238,0)</f>
        <v>0</v>
      </c>
      <c r="BF238" s="230">
        <f>IF(N238="snížená",J238,0)</f>
        <v>0</v>
      </c>
      <c r="BG238" s="230">
        <f>IF(N238="zákl. přenesená",J238,0)</f>
        <v>0</v>
      </c>
      <c r="BH238" s="230">
        <f>IF(N238="sníž. přenesená",J238,0)</f>
        <v>0</v>
      </c>
      <c r="BI238" s="230">
        <f>IF(N238="nulová",J238,0)</f>
        <v>0</v>
      </c>
      <c r="BJ238" s="22" t="s">
        <v>84</v>
      </c>
      <c r="BK238" s="230">
        <f>ROUND(I238*H238,2)</f>
        <v>0</v>
      </c>
      <c r="BL238" s="22" t="s">
        <v>137</v>
      </c>
      <c r="BM238" s="22" t="s">
        <v>394</v>
      </c>
    </row>
    <row r="239" s="1" customFormat="1">
      <c r="B239" s="44"/>
      <c r="C239" s="72"/>
      <c r="D239" s="231" t="s">
        <v>139</v>
      </c>
      <c r="E239" s="72"/>
      <c r="F239" s="232" t="s">
        <v>395</v>
      </c>
      <c r="G239" s="72"/>
      <c r="H239" s="72"/>
      <c r="I239" s="189"/>
      <c r="J239" s="72"/>
      <c r="K239" s="72"/>
      <c r="L239" s="70"/>
      <c r="M239" s="233"/>
      <c r="N239" s="45"/>
      <c r="O239" s="45"/>
      <c r="P239" s="45"/>
      <c r="Q239" s="45"/>
      <c r="R239" s="45"/>
      <c r="S239" s="45"/>
      <c r="T239" s="93"/>
      <c r="AT239" s="22" t="s">
        <v>139</v>
      </c>
      <c r="AU239" s="22" t="s">
        <v>86</v>
      </c>
    </row>
    <row r="240" s="1" customFormat="1">
      <c r="B240" s="44"/>
      <c r="C240" s="72"/>
      <c r="D240" s="231" t="s">
        <v>141</v>
      </c>
      <c r="E240" s="72"/>
      <c r="F240" s="234" t="s">
        <v>396</v>
      </c>
      <c r="G240" s="72"/>
      <c r="H240" s="72"/>
      <c r="I240" s="189"/>
      <c r="J240" s="72"/>
      <c r="K240" s="72"/>
      <c r="L240" s="70"/>
      <c r="M240" s="233"/>
      <c r="N240" s="45"/>
      <c r="O240" s="45"/>
      <c r="P240" s="45"/>
      <c r="Q240" s="45"/>
      <c r="R240" s="45"/>
      <c r="S240" s="45"/>
      <c r="T240" s="93"/>
      <c r="AT240" s="22" t="s">
        <v>141</v>
      </c>
      <c r="AU240" s="22" t="s">
        <v>86</v>
      </c>
    </row>
    <row r="241" s="11" customFormat="1">
      <c r="B241" s="235"/>
      <c r="C241" s="236"/>
      <c r="D241" s="231" t="s">
        <v>148</v>
      </c>
      <c r="E241" s="237" t="s">
        <v>21</v>
      </c>
      <c r="F241" s="238" t="s">
        <v>397</v>
      </c>
      <c r="G241" s="236"/>
      <c r="H241" s="239">
        <v>327.5</v>
      </c>
      <c r="I241" s="240"/>
      <c r="J241" s="236"/>
      <c r="K241" s="236"/>
      <c r="L241" s="241"/>
      <c r="M241" s="242"/>
      <c r="N241" s="243"/>
      <c r="O241" s="243"/>
      <c r="P241" s="243"/>
      <c r="Q241" s="243"/>
      <c r="R241" s="243"/>
      <c r="S241" s="243"/>
      <c r="T241" s="244"/>
      <c r="AT241" s="245" t="s">
        <v>148</v>
      </c>
      <c r="AU241" s="245" t="s">
        <v>86</v>
      </c>
      <c r="AV241" s="11" t="s">
        <v>86</v>
      </c>
      <c r="AW241" s="11" t="s">
        <v>39</v>
      </c>
      <c r="AX241" s="11" t="s">
        <v>84</v>
      </c>
      <c r="AY241" s="245" t="s">
        <v>130</v>
      </c>
    </row>
    <row r="242" s="1" customFormat="1" ht="22.8" customHeight="1">
      <c r="B242" s="44"/>
      <c r="C242" s="219" t="s">
        <v>398</v>
      </c>
      <c r="D242" s="219" t="s">
        <v>132</v>
      </c>
      <c r="E242" s="220" t="s">
        <v>399</v>
      </c>
      <c r="F242" s="221" t="s">
        <v>400</v>
      </c>
      <c r="G242" s="222" t="s">
        <v>357</v>
      </c>
      <c r="H242" s="223">
        <v>9.4719999999999995</v>
      </c>
      <c r="I242" s="224"/>
      <c r="J242" s="225">
        <f>ROUND(I242*H242,2)</f>
        <v>0</v>
      </c>
      <c r="K242" s="221" t="s">
        <v>136</v>
      </c>
      <c r="L242" s="70"/>
      <c r="M242" s="226" t="s">
        <v>21</v>
      </c>
      <c r="N242" s="227" t="s">
        <v>47</v>
      </c>
      <c r="O242" s="45"/>
      <c r="P242" s="228">
        <f>O242*H242</f>
        <v>0</v>
      </c>
      <c r="Q242" s="228">
        <v>0</v>
      </c>
      <c r="R242" s="228">
        <f>Q242*H242</f>
        <v>0</v>
      </c>
      <c r="S242" s="228">
        <v>0</v>
      </c>
      <c r="T242" s="229">
        <f>S242*H242</f>
        <v>0</v>
      </c>
      <c r="AR242" s="22" t="s">
        <v>137</v>
      </c>
      <c r="AT242" s="22" t="s">
        <v>132</v>
      </c>
      <c r="AU242" s="22" t="s">
        <v>86</v>
      </c>
      <c r="AY242" s="22" t="s">
        <v>130</v>
      </c>
      <c r="BE242" s="230">
        <f>IF(N242="základní",J242,0)</f>
        <v>0</v>
      </c>
      <c r="BF242" s="230">
        <f>IF(N242="snížená",J242,0)</f>
        <v>0</v>
      </c>
      <c r="BG242" s="230">
        <f>IF(N242="zákl. přenesená",J242,0)</f>
        <v>0</v>
      </c>
      <c r="BH242" s="230">
        <f>IF(N242="sníž. přenesená",J242,0)</f>
        <v>0</v>
      </c>
      <c r="BI242" s="230">
        <f>IF(N242="nulová",J242,0)</f>
        <v>0</v>
      </c>
      <c r="BJ242" s="22" t="s">
        <v>84</v>
      </c>
      <c r="BK242" s="230">
        <f>ROUND(I242*H242,2)</f>
        <v>0</v>
      </c>
      <c r="BL242" s="22" t="s">
        <v>137</v>
      </c>
      <c r="BM242" s="22" t="s">
        <v>401</v>
      </c>
    </row>
    <row r="243" s="1" customFormat="1">
      <c r="B243" s="44"/>
      <c r="C243" s="72"/>
      <c r="D243" s="231" t="s">
        <v>139</v>
      </c>
      <c r="E243" s="72"/>
      <c r="F243" s="232" t="s">
        <v>402</v>
      </c>
      <c r="G243" s="72"/>
      <c r="H243" s="72"/>
      <c r="I243" s="189"/>
      <c r="J243" s="72"/>
      <c r="K243" s="72"/>
      <c r="L243" s="70"/>
      <c r="M243" s="233"/>
      <c r="N243" s="45"/>
      <c r="O243" s="45"/>
      <c r="P243" s="45"/>
      <c r="Q243" s="45"/>
      <c r="R243" s="45"/>
      <c r="S243" s="45"/>
      <c r="T243" s="93"/>
      <c r="AT243" s="22" t="s">
        <v>139</v>
      </c>
      <c r="AU243" s="22" t="s">
        <v>86</v>
      </c>
    </row>
    <row r="244" s="1" customFormat="1">
      <c r="B244" s="44"/>
      <c r="C244" s="72"/>
      <c r="D244" s="231" t="s">
        <v>141</v>
      </c>
      <c r="E244" s="72"/>
      <c r="F244" s="234" t="s">
        <v>396</v>
      </c>
      <c r="G244" s="72"/>
      <c r="H244" s="72"/>
      <c r="I244" s="189"/>
      <c r="J244" s="72"/>
      <c r="K244" s="72"/>
      <c r="L244" s="70"/>
      <c r="M244" s="233"/>
      <c r="N244" s="45"/>
      <c r="O244" s="45"/>
      <c r="P244" s="45"/>
      <c r="Q244" s="45"/>
      <c r="R244" s="45"/>
      <c r="S244" s="45"/>
      <c r="T244" s="93"/>
      <c r="AT244" s="22" t="s">
        <v>141</v>
      </c>
      <c r="AU244" s="22" t="s">
        <v>86</v>
      </c>
    </row>
    <row r="245" s="11" customFormat="1">
      <c r="B245" s="235"/>
      <c r="C245" s="236"/>
      <c r="D245" s="231" t="s">
        <v>148</v>
      </c>
      <c r="E245" s="237" t="s">
        <v>21</v>
      </c>
      <c r="F245" s="238" t="s">
        <v>362</v>
      </c>
      <c r="G245" s="236"/>
      <c r="H245" s="239">
        <v>9.4719999999999995</v>
      </c>
      <c r="I245" s="240"/>
      <c r="J245" s="236"/>
      <c r="K245" s="236"/>
      <c r="L245" s="241"/>
      <c r="M245" s="242"/>
      <c r="N245" s="243"/>
      <c r="O245" s="243"/>
      <c r="P245" s="243"/>
      <c r="Q245" s="243"/>
      <c r="R245" s="243"/>
      <c r="S245" s="243"/>
      <c r="T245" s="244"/>
      <c r="AT245" s="245" t="s">
        <v>148</v>
      </c>
      <c r="AU245" s="245" t="s">
        <v>86</v>
      </c>
      <c r="AV245" s="11" t="s">
        <v>86</v>
      </c>
      <c r="AW245" s="11" t="s">
        <v>39</v>
      </c>
      <c r="AX245" s="11" t="s">
        <v>84</v>
      </c>
      <c r="AY245" s="245" t="s">
        <v>130</v>
      </c>
    </row>
    <row r="246" s="1" customFormat="1" ht="22.8" customHeight="1">
      <c r="B246" s="44"/>
      <c r="C246" s="219" t="s">
        <v>403</v>
      </c>
      <c r="D246" s="219" t="s">
        <v>132</v>
      </c>
      <c r="E246" s="220" t="s">
        <v>404</v>
      </c>
      <c r="F246" s="221" t="s">
        <v>405</v>
      </c>
      <c r="G246" s="222" t="s">
        <v>357</v>
      </c>
      <c r="H246" s="223">
        <v>393</v>
      </c>
      <c r="I246" s="224"/>
      <c r="J246" s="225">
        <f>ROUND(I246*H246,2)</f>
        <v>0</v>
      </c>
      <c r="K246" s="221" t="s">
        <v>136</v>
      </c>
      <c r="L246" s="70"/>
      <c r="M246" s="226" t="s">
        <v>21</v>
      </c>
      <c r="N246" s="227" t="s">
        <v>47</v>
      </c>
      <c r="O246" s="45"/>
      <c r="P246" s="228">
        <f>O246*H246</f>
        <v>0</v>
      </c>
      <c r="Q246" s="228">
        <v>0</v>
      </c>
      <c r="R246" s="228">
        <f>Q246*H246</f>
        <v>0</v>
      </c>
      <c r="S246" s="228">
        <v>0</v>
      </c>
      <c r="T246" s="229">
        <f>S246*H246</f>
        <v>0</v>
      </c>
      <c r="AR246" s="22" t="s">
        <v>137</v>
      </c>
      <c r="AT246" s="22" t="s">
        <v>132</v>
      </c>
      <c r="AU246" s="22" t="s">
        <v>86</v>
      </c>
      <c r="AY246" s="22" t="s">
        <v>130</v>
      </c>
      <c r="BE246" s="230">
        <f>IF(N246="základní",J246,0)</f>
        <v>0</v>
      </c>
      <c r="BF246" s="230">
        <f>IF(N246="snížená",J246,0)</f>
        <v>0</v>
      </c>
      <c r="BG246" s="230">
        <f>IF(N246="zákl. přenesená",J246,0)</f>
        <v>0</v>
      </c>
      <c r="BH246" s="230">
        <f>IF(N246="sníž. přenesená",J246,0)</f>
        <v>0</v>
      </c>
      <c r="BI246" s="230">
        <f>IF(N246="nulová",J246,0)</f>
        <v>0</v>
      </c>
      <c r="BJ246" s="22" t="s">
        <v>84</v>
      </c>
      <c r="BK246" s="230">
        <f>ROUND(I246*H246,2)</f>
        <v>0</v>
      </c>
      <c r="BL246" s="22" t="s">
        <v>137</v>
      </c>
      <c r="BM246" s="22" t="s">
        <v>406</v>
      </c>
    </row>
    <row r="247" s="1" customFormat="1">
      <c r="B247" s="44"/>
      <c r="C247" s="72"/>
      <c r="D247" s="231" t="s">
        <v>139</v>
      </c>
      <c r="E247" s="72"/>
      <c r="F247" s="232" t="s">
        <v>407</v>
      </c>
      <c r="G247" s="72"/>
      <c r="H247" s="72"/>
      <c r="I247" s="189"/>
      <c r="J247" s="72"/>
      <c r="K247" s="72"/>
      <c r="L247" s="70"/>
      <c r="M247" s="233"/>
      <c r="N247" s="45"/>
      <c r="O247" s="45"/>
      <c r="P247" s="45"/>
      <c r="Q247" s="45"/>
      <c r="R247" s="45"/>
      <c r="S247" s="45"/>
      <c r="T247" s="93"/>
      <c r="AT247" s="22" t="s">
        <v>139</v>
      </c>
      <c r="AU247" s="22" t="s">
        <v>86</v>
      </c>
    </row>
    <row r="248" s="1" customFormat="1">
      <c r="B248" s="44"/>
      <c r="C248" s="72"/>
      <c r="D248" s="231" t="s">
        <v>141</v>
      </c>
      <c r="E248" s="72"/>
      <c r="F248" s="234" t="s">
        <v>396</v>
      </c>
      <c r="G248" s="72"/>
      <c r="H248" s="72"/>
      <c r="I248" s="189"/>
      <c r="J248" s="72"/>
      <c r="K248" s="72"/>
      <c r="L248" s="70"/>
      <c r="M248" s="233"/>
      <c r="N248" s="45"/>
      <c r="O248" s="45"/>
      <c r="P248" s="45"/>
      <c r="Q248" s="45"/>
      <c r="R248" s="45"/>
      <c r="S248" s="45"/>
      <c r="T248" s="93"/>
      <c r="AT248" s="22" t="s">
        <v>141</v>
      </c>
      <c r="AU248" s="22" t="s">
        <v>86</v>
      </c>
    </row>
    <row r="249" s="11" customFormat="1">
      <c r="B249" s="235"/>
      <c r="C249" s="236"/>
      <c r="D249" s="231" t="s">
        <v>148</v>
      </c>
      <c r="E249" s="237" t="s">
        <v>21</v>
      </c>
      <c r="F249" s="238" t="s">
        <v>408</v>
      </c>
      <c r="G249" s="236"/>
      <c r="H249" s="239">
        <v>393</v>
      </c>
      <c r="I249" s="240"/>
      <c r="J249" s="236"/>
      <c r="K249" s="236"/>
      <c r="L249" s="241"/>
      <c r="M249" s="242"/>
      <c r="N249" s="243"/>
      <c r="O249" s="243"/>
      <c r="P249" s="243"/>
      <c r="Q249" s="243"/>
      <c r="R249" s="243"/>
      <c r="S249" s="243"/>
      <c r="T249" s="244"/>
      <c r="AT249" s="245" t="s">
        <v>148</v>
      </c>
      <c r="AU249" s="245" t="s">
        <v>86</v>
      </c>
      <c r="AV249" s="11" t="s">
        <v>86</v>
      </c>
      <c r="AW249" s="11" t="s">
        <v>39</v>
      </c>
      <c r="AX249" s="11" t="s">
        <v>84</v>
      </c>
      <c r="AY249" s="245" t="s">
        <v>130</v>
      </c>
    </row>
    <row r="250" s="10" customFormat="1" ht="29.88" customHeight="1">
      <c r="B250" s="203"/>
      <c r="C250" s="204"/>
      <c r="D250" s="205" t="s">
        <v>75</v>
      </c>
      <c r="E250" s="217" t="s">
        <v>409</v>
      </c>
      <c r="F250" s="217" t="s">
        <v>410</v>
      </c>
      <c r="G250" s="204"/>
      <c r="H250" s="204"/>
      <c r="I250" s="207"/>
      <c r="J250" s="218">
        <f>BK250</f>
        <v>0</v>
      </c>
      <c r="K250" s="204"/>
      <c r="L250" s="209"/>
      <c r="M250" s="210"/>
      <c r="N250" s="211"/>
      <c r="O250" s="211"/>
      <c r="P250" s="212">
        <f>SUM(P251:P252)</f>
        <v>0</v>
      </c>
      <c r="Q250" s="211"/>
      <c r="R250" s="212">
        <f>SUM(R251:R252)</f>
        <v>0</v>
      </c>
      <c r="S250" s="211"/>
      <c r="T250" s="213">
        <f>SUM(T251:T252)</f>
        <v>0</v>
      </c>
      <c r="AR250" s="214" t="s">
        <v>84</v>
      </c>
      <c r="AT250" s="215" t="s">
        <v>75</v>
      </c>
      <c r="AU250" s="215" t="s">
        <v>84</v>
      </c>
      <c r="AY250" s="214" t="s">
        <v>130</v>
      </c>
      <c r="BK250" s="216">
        <f>SUM(BK251:BK252)</f>
        <v>0</v>
      </c>
    </row>
    <row r="251" s="1" customFormat="1" ht="14.4" customHeight="1">
      <c r="B251" s="44"/>
      <c r="C251" s="219" t="s">
        <v>411</v>
      </c>
      <c r="D251" s="219" t="s">
        <v>132</v>
      </c>
      <c r="E251" s="220" t="s">
        <v>412</v>
      </c>
      <c r="F251" s="221" t="s">
        <v>413</v>
      </c>
      <c r="G251" s="222" t="s">
        <v>357</v>
      </c>
      <c r="H251" s="223">
        <v>442.54599999999999</v>
      </c>
      <c r="I251" s="224"/>
      <c r="J251" s="225">
        <f>ROUND(I251*H251,2)</f>
        <v>0</v>
      </c>
      <c r="K251" s="221" t="s">
        <v>136</v>
      </c>
      <c r="L251" s="70"/>
      <c r="M251" s="226" t="s">
        <v>21</v>
      </c>
      <c r="N251" s="227" t="s">
        <v>47</v>
      </c>
      <c r="O251" s="45"/>
      <c r="P251" s="228">
        <f>O251*H251</f>
        <v>0</v>
      </c>
      <c r="Q251" s="228">
        <v>0</v>
      </c>
      <c r="R251" s="228">
        <f>Q251*H251</f>
        <v>0</v>
      </c>
      <c r="S251" s="228">
        <v>0</v>
      </c>
      <c r="T251" s="229">
        <f>S251*H251</f>
        <v>0</v>
      </c>
      <c r="AR251" s="22" t="s">
        <v>137</v>
      </c>
      <c r="AT251" s="22" t="s">
        <v>132</v>
      </c>
      <c r="AU251" s="22" t="s">
        <v>86</v>
      </c>
      <c r="AY251" s="22" t="s">
        <v>130</v>
      </c>
      <c r="BE251" s="230">
        <f>IF(N251="základní",J251,0)</f>
        <v>0</v>
      </c>
      <c r="BF251" s="230">
        <f>IF(N251="snížená",J251,0)</f>
        <v>0</v>
      </c>
      <c r="BG251" s="230">
        <f>IF(N251="zákl. přenesená",J251,0)</f>
        <v>0</v>
      </c>
      <c r="BH251" s="230">
        <f>IF(N251="sníž. přenesená",J251,0)</f>
        <v>0</v>
      </c>
      <c r="BI251" s="230">
        <f>IF(N251="nulová",J251,0)</f>
        <v>0</v>
      </c>
      <c r="BJ251" s="22" t="s">
        <v>84</v>
      </c>
      <c r="BK251" s="230">
        <f>ROUND(I251*H251,2)</f>
        <v>0</v>
      </c>
      <c r="BL251" s="22" t="s">
        <v>137</v>
      </c>
      <c r="BM251" s="22" t="s">
        <v>414</v>
      </c>
    </row>
    <row r="252" s="1" customFormat="1">
      <c r="B252" s="44"/>
      <c r="C252" s="72"/>
      <c r="D252" s="231" t="s">
        <v>139</v>
      </c>
      <c r="E252" s="72"/>
      <c r="F252" s="232" t="s">
        <v>415</v>
      </c>
      <c r="G252" s="72"/>
      <c r="H252" s="72"/>
      <c r="I252" s="189"/>
      <c r="J252" s="72"/>
      <c r="K252" s="72"/>
      <c r="L252" s="70"/>
      <c r="M252" s="233"/>
      <c r="N252" s="45"/>
      <c r="O252" s="45"/>
      <c r="P252" s="45"/>
      <c r="Q252" s="45"/>
      <c r="R252" s="45"/>
      <c r="S252" s="45"/>
      <c r="T252" s="93"/>
      <c r="AT252" s="22" t="s">
        <v>139</v>
      </c>
      <c r="AU252" s="22" t="s">
        <v>86</v>
      </c>
    </row>
    <row r="253" s="10" customFormat="1" ht="37.44" customHeight="1">
      <c r="B253" s="203"/>
      <c r="C253" s="204"/>
      <c r="D253" s="205" t="s">
        <v>75</v>
      </c>
      <c r="E253" s="206" t="s">
        <v>416</v>
      </c>
      <c r="F253" s="206" t="s">
        <v>417</v>
      </c>
      <c r="G253" s="204"/>
      <c r="H253" s="204"/>
      <c r="I253" s="207"/>
      <c r="J253" s="208">
        <f>BK253</f>
        <v>0</v>
      </c>
      <c r="K253" s="204"/>
      <c r="L253" s="209"/>
      <c r="M253" s="210"/>
      <c r="N253" s="211"/>
      <c r="O253" s="211"/>
      <c r="P253" s="212">
        <f>SUM(P254:P258)</f>
        <v>0</v>
      </c>
      <c r="Q253" s="211"/>
      <c r="R253" s="212">
        <f>SUM(R254:R258)</f>
        <v>0</v>
      </c>
      <c r="S253" s="211"/>
      <c r="T253" s="213">
        <f>SUM(T254:T258)</f>
        <v>0</v>
      </c>
      <c r="AR253" s="214" t="s">
        <v>137</v>
      </c>
      <c r="AT253" s="215" t="s">
        <v>75</v>
      </c>
      <c r="AU253" s="215" t="s">
        <v>76</v>
      </c>
      <c r="AY253" s="214" t="s">
        <v>130</v>
      </c>
      <c r="BK253" s="216">
        <f>SUM(BK254:BK258)</f>
        <v>0</v>
      </c>
    </row>
    <row r="254" s="1" customFormat="1" ht="22.8" customHeight="1">
      <c r="B254" s="44"/>
      <c r="C254" s="219" t="s">
        <v>418</v>
      </c>
      <c r="D254" s="219" t="s">
        <v>132</v>
      </c>
      <c r="E254" s="220" t="s">
        <v>419</v>
      </c>
      <c r="F254" s="221" t="s">
        <v>420</v>
      </c>
      <c r="G254" s="222" t="s">
        <v>421</v>
      </c>
      <c r="H254" s="223">
        <v>286</v>
      </c>
      <c r="I254" s="224"/>
      <c r="J254" s="225">
        <f>ROUND(I254*H254,2)</f>
        <v>0</v>
      </c>
      <c r="K254" s="221" t="s">
        <v>136</v>
      </c>
      <c r="L254" s="70"/>
      <c r="M254" s="226" t="s">
        <v>21</v>
      </c>
      <c r="N254" s="227" t="s">
        <v>47</v>
      </c>
      <c r="O254" s="45"/>
      <c r="P254" s="228">
        <f>O254*H254</f>
        <v>0</v>
      </c>
      <c r="Q254" s="228">
        <v>0</v>
      </c>
      <c r="R254" s="228">
        <f>Q254*H254</f>
        <v>0</v>
      </c>
      <c r="S254" s="228">
        <v>0</v>
      </c>
      <c r="T254" s="229">
        <f>S254*H254</f>
        <v>0</v>
      </c>
      <c r="AR254" s="22" t="s">
        <v>422</v>
      </c>
      <c r="AT254" s="22" t="s">
        <v>132</v>
      </c>
      <c r="AU254" s="22" t="s">
        <v>84</v>
      </c>
      <c r="AY254" s="22" t="s">
        <v>130</v>
      </c>
      <c r="BE254" s="230">
        <f>IF(N254="základní",J254,0)</f>
        <v>0</v>
      </c>
      <c r="BF254" s="230">
        <f>IF(N254="snížená",J254,0)</f>
        <v>0</v>
      </c>
      <c r="BG254" s="230">
        <f>IF(N254="zákl. přenesená",J254,0)</f>
        <v>0</v>
      </c>
      <c r="BH254" s="230">
        <f>IF(N254="sníž. přenesená",J254,0)</f>
        <v>0</v>
      </c>
      <c r="BI254" s="230">
        <f>IF(N254="nulová",J254,0)</f>
        <v>0</v>
      </c>
      <c r="BJ254" s="22" t="s">
        <v>84</v>
      </c>
      <c r="BK254" s="230">
        <f>ROUND(I254*H254,2)</f>
        <v>0</v>
      </c>
      <c r="BL254" s="22" t="s">
        <v>422</v>
      </c>
      <c r="BM254" s="22" t="s">
        <v>423</v>
      </c>
    </row>
    <row r="255" s="1" customFormat="1">
      <c r="B255" s="44"/>
      <c r="C255" s="72"/>
      <c r="D255" s="231" t="s">
        <v>139</v>
      </c>
      <c r="E255" s="72"/>
      <c r="F255" s="232" t="s">
        <v>424</v>
      </c>
      <c r="G255" s="72"/>
      <c r="H255" s="72"/>
      <c r="I255" s="189"/>
      <c r="J255" s="72"/>
      <c r="K255" s="72"/>
      <c r="L255" s="70"/>
      <c r="M255" s="233"/>
      <c r="N255" s="45"/>
      <c r="O255" s="45"/>
      <c r="P255" s="45"/>
      <c r="Q255" s="45"/>
      <c r="R255" s="45"/>
      <c r="S255" s="45"/>
      <c r="T255" s="93"/>
      <c r="AT255" s="22" t="s">
        <v>139</v>
      </c>
      <c r="AU255" s="22" t="s">
        <v>84</v>
      </c>
    </row>
    <row r="256" s="1" customFormat="1" ht="14.4" customHeight="1">
      <c r="B256" s="44"/>
      <c r="C256" s="219" t="s">
        <v>425</v>
      </c>
      <c r="D256" s="219" t="s">
        <v>132</v>
      </c>
      <c r="E256" s="220" t="s">
        <v>426</v>
      </c>
      <c r="F256" s="221" t="s">
        <v>427</v>
      </c>
      <c r="G256" s="222" t="s">
        <v>421</v>
      </c>
      <c r="H256" s="223">
        <v>600</v>
      </c>
      <c r="I256" s="224"/>
      <c r="J256" s="225">
        <f>ROUND(I256*H256,2)</f>
        <v>0</v>
      </c>
      <c r="K256" s="221" t="s">
        <v>136</v>
      </c>
      <c r="L256" s="70"/>
      <c r="M256" s="226" t="s">
        <v>21</v>
      </c>
      <c r="N256" s="227" t="s">
        <v>47</v>
      </c>
      <c r="O256" s="45"/>
      <c r="P256" s="228">
        <f>O256*H256</f>
        <v>0</v>
      </c>
      <c r="Q256" s="228">
        <v>0</v>
      </c>
      <c r="R256" s="228">
        <f>Q256*H256</f>
        <v>0</v>
      </c>
      <c r="S256" s="228">
        <v>0</v>
      </c>
      <c r="T256" s="229">
        <f>S256*H256</f>
        <v>0</v>
      </c>
      <c r="AR256" s="22" t="s">
        <v>422</v>
      </c>
      <c r="AT256" s="22" t="s">
        <v>132</v>
      </c>
      <c r="AU256" s="22" t="s">
        <v>84</v>
      </c>
      <c r="AY256" s="22" t="s">
        <v>130</v>
      </c>
      <c r="BE256" s="230">
        <f>IF(N256="základní",J256,0)</f>
        <v>0</v>
      </c>
      <c r="BF256" s="230">
        <f>IF(N256="snížená",J256,0)</f>
        <v>0</v>
      </c>
      <c r="BG256" s="230">
        <f>IF(N256="zákl. přenesená",J256,0)</f>
        <v>0</v>
      </c>
      <c r="BH256" s="230">
        <f>IF(N256="sníž. přenesená",J256,0)</f>
        <v>0</v>
      </c>
      <c r="BI256" s="230">
        <f>IF(N256="nulová",J256,0)</f>
        <v>0</v>
      </c>
      <c r="BJ256" s="22" t="s">
        <v>84</v>
      </c>
      <c r="BK256" s="230">
        <f>ROUND(I256*H256,2)</f>
        <v>0</v>
      </c>
      <c r="BL256" s="22" t="s">
        <v>422</v>
      </c>
      <c r="BM256" s="22" t="s">
        <v>428</v>
      </c>
    </row>
    <row r="257" s="1" customFormat="1">
      <c r="B257" s="44"/>
      <c r="C257" s="72"/>
      <c r="D257" s="231" t="s">
        <v>139</v>
      </c>
      <c r="E257" s="72"/>
      <c r="F257" s="232" t="s">
        <v>429</v>
      </c>
      <c r="G257" s="72"/>
      <c r="H257" s="72"/>
      <c r="I257" s="189"/>
      <c r="J257" s="72"/>
      <c r="K257" s="72"/>
      <c r="L257" s="70"/>
      <c r="M257" s="233"/>
      <c r="N257" s="45"/>
      <c r="O257" s="45"/>
      <c r="P257" s="45"/>
      <c r="Q257" s="45"/>
      <c r="R257" s="45"/>
      <c r="S257" s="45"/>
      <c r="T257" s="93"/>
      <c r="AT257" s="22" t="s">
        <v>139</v>
      </c>
      <c r="AU257" s="22" t="s">
        <v>84</v>
      </c>
    </row>
    <row r="258" s="11" customFormat="1">
      <c r="B258" s="235"/>
      <c r="C258" s="236"/>
      <c r="D258" s="231" t="s">
        <v>148</v>
      </c>
      <c r="E258" s="236"/>
      <c r="F258" s="238" t="s">
        <v>430</v>
      </c>
      <c r="G258" s="236"/>
      <c r="H258" s="239">
        <v>600</v>
      </c>
      <c r="I258" s="240"/>
      <c r="J258" s="236"/>
      <c r="K258" s="236"/>
      <c r="L258" s="241"/>
      <c r="M258" s="266"/>
      <c r="N258" s="267"/>
      <c r="O258" s="267"/>
      <c r="P258" s="267"/>
      <c r="Q258" s="267"/>
      <c r="R258" s="267"/>
      <c r="S258" s="267"/>
      <c r="T258" s="268"/>
      <c r="AT258" s="245" t="s">
        <v>148</v>
      </c>
      <c r="AU258" s="245" t="s">
        <v>84</v>
      </c>
      <c r="AV258" s="11" t="s">
        <v>86</v>
      </c>
      <c r="AW258" s="11" t="s">
        <v>6</v>
      </c>
      <c r="AX258" s="11" t="s">
        <v>84</v>
      </c>
      <c r="AY258" s="245" t="s">
        <v>130</v>
      </c>
    </row>
    <row r="259" s="1" customFormat="1" ht="6.96" customHeight="1">
      <c r="B259" s="65"/>
      <c r="C259" s="66"/>
      <c r="D259" s="66"/>
      <c r="E259" s="66"/>
      <c r="F259" s="66"/>
      <c r="G259" s="66"/>
      <c r="H259" s="66"/>
      <c r="I259" s="164"/>
      <c r="J259" s="66"/>
      <c r="K259" s="66"/>
      <c r="L259" s="70"/>
    </row>
  </sheetData>
  <sheetProtection sheet="1" autoFilter="0" formatColumns="0" formatRows="0" objects="1" scenarios="1" spinCount="100000" saltValue="s2ZQb/LFDfra3dQrdWyt/FtQwxG2pZPuhQUiAWnWOoQaHsy+Hi8/7v+gBTnuSy1L6sjzW/TpfnAiU2aIGNJjOA==" hashValue="RZ6EvKRu1iBh5qhZ4FDFHmLicpcIyc06FwvoCFaiz3+ZsLn44vT1Rcz2/ZsFooXMovKIB6tjQQq0DumhdKnFxA==" algorithmName="SHA-512" password="CC35"/>
  <autoFilter ref="C83:K258"/>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4"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19"/>
      <c r="B1" s="135"/>
      <c r="C1" s="135"/>
      <c r="D1" s="136" t="s">
        <v>1</v>
      </c>
      <c r="E1" s="135"/>
      <c r="F1" s="137" t="s">
        <v>93</v>
      </c>
      <c r="G1" s="137" t="s">
        <v>94</v>
      </c>
      <c r="H1" s="137"/>
      <c r="I1" s="138"/>
      <c r="J1" s="137" t="s">
        <v>95</v>
      </c>
      <c r="K1" s="136" t="s">
        <v>96</v>
      </c>
      <c r="L1" s="137" t="s">
        <v>97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89</v>
      </c>
    </row>
    <row r="3" ht="6.96" customHeight="1">
      <c r="B3" s="23"/>
      <c r="C3" s="24"/>
      <c r="D3" s="24"/>
      <c r="E3" s="24"/>
      <c r="F3" s="24"/>
      <c r="G3" s="24"/>
      <c r="H3" s="24"/>
      <c r="I3" s="139"/>
      <c r="J3" s="24"/>
      <c r="K3" s="25"/>
      <c r="AT3" s="22" t="s">
        <v>86</v>
      </c>
    </row>
    <row r="4" ht="36.96" customHeight="1">
      <c r="B4" s="26"/>
      <c r="C4" s="27"/>
      <c r="D4" s="28" t="s">
        <v>98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4.4" customHeight="1">
      <c r="B7" s="26"/>
      <c r="C7" s="27"/>
      <c r="D7" s="27"/>
      <c r="E7" s="141" t="str">
        <f>'Rekapitulace stavby'!K6</f>
        <v>WILSONOVA - chodník před Státní operou</v>
      </c>
      <c r="F7" s="38"/>
      <c r="G7" s="38"/>
      <c r="H7" s="38"/>
      <c r="I7" s="140"/>
      <c r="J7" s="27"/>
      <c r="K7" s="29"/>
    </row>
    <row r="8" s="1" customFormat="1">
      <c r="B8" s="44"/>
      <c r="C8" s="45"/>
      <c r="D8" s="38" t="s">
        <v>99</v>
      </c>
      <c r="E8" s="45"/>
      <c r="F8" s="45"/>
      <c r="G8" s="45"/>
      <c r="H8" s="45"/>
      <c r="I8" s="142"/>
      <c r="J8" s="45"/>
      <c r="K8" s="49"/>
    </row>
    <row r="9" s="1" customFormat="1" ht="36.96" customHeight="1">
      <c r="B9" s="44"/>
      <c r="C9" s="45"/>
      <c r="D9" s="45"/>
      <c r="E9" s="143" t="s">
        <v>431</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20. 7. 2018</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
        <v>29</v>
      </c>
      <c r="K14" s="49"/>
    </row>
    <row r="15" s="1" customFormat="1" ht="18" customHeight="1">
      <c r="B15" s="44"/>
      <c r="C15" s="45"/>
      <c r="D15" s="45"/>
      <c r="E15" s="33" t="s">
        <v>30</v>
      </c>
      <c r="F15" s="45"/>
      <c r="G15" s="45"/>
      <c r="H15" s="45"/>
      <c r="I15" s="144" t="s">
        <v>31</v>
      </c>
      <c r="J15" s="33" t="s">
        <v>32</v>
      </c>
      <c r="K15" s="49"/>
    </row>
    <row r="16" s="1" customFormat="1" ht="6.96" customHeight="1">
      <c r="B16" s="44"/>
      <c r="C16" s="45"/>
      <c r="D16" s="45"/>
      <c r="E16" s="45"/>
      <c r="F16" s="45"/>
      <c r="G16" s="45"/>
      <c r="H16" s="45"/>
      <c r="I16" s="142"/>
      <c r="J16" s="45"/>
      <c r="K16" s="49"/>
    </row>
    <row r="17" s="1" customFormat="1" ht="14.4" customHeight="1">
      <c r="B17" s="44"/>
      <c r="C17" s="45"/>
      <c r="D17" s="38" t="s">
        <v>33</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31</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35</v>
      </c>
      <c r="E20" s="45"/>
      <c r="F20" s="45"/>
      <c r="G20" s="45"/>
      <c r="H20" s="45"/>
      <c r="I20" s="144" t="s">
        <v>28</v>
      </c>
      <c r="J20" s="33" t="s">
        <v>36</v>
      </c>
      <c r="K20" s="49"/>
    </row>
    <row r="21" s="1" customFormat="1" ht="18" customHeight="1">
      <c r="B21" s="44"/>
      <c r="C21" s="45"/>
      <c r="D21" s="45"/>
      <c r="E21" s="33" t="s">
        <v>37</v>
      </c>
      <c r="F21" s="45"/>
      <c r="G21" s="45"/>
      <c r="H21" s="45"/>
      <c r="I21" s="144" t="s">
        <v>31</v>
      </c>
      <c r="J21" s="33" t="s">
        <v>38</v>
      </c>
      <c r="K21" s="49"/>
    </row>
    <row r="22" s="1" customFormat="1" ht="6.96" customHeight="1">
      <c r="B22" s="44"/>
      <c r="C22" s="45"/>
      <c r="D22" s="45"/>
      <c r="E22" s="45"/>
      <c r="F22" s="45"/>
      <c r="G22" s="45"/>
      <c r="H22" s="45"/>
      <c r="I22" s="142"/>
      <c r="J22" s="45"/>
      <c r="K22" s="49"/>
    </row>
    <row r="23" s="1" customFormat="1" ht="14.4" customHeight="1">
      <c r="B23" s="44"/>
      <c r="C23" s="45"/>
      <c r="D23" s="38" t="s">
        <v>40</v>
      </c>
      <c r="E23" s="45"/>
      <c r="F23" s="45"/>
      <c r="G23" s="45"/>
      <c r="H23" s="45"/>
      <c r="I23" s="142"/>
      <c r="J23" s="45"/>
      <c r="K23" s="49"/>
    </row>
    <row r="24" s="6" customFormat="1" ht="14.4"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42</v>
      </c>
      <c r="E27" s="45"/>
      <c r="F27" s="45"/>
      <c r="G27" s="45"/>
      <c r="H27" s="45"/>
      <c r="I27" s="142"/>
      <c r="J27" s="153">
        <f>ROUND(J88,2)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44</v>
      </c>
      <c r="G29" s="45"/>
      <c r="H29" s="45"/>
      <c r="I29" s="154" t="s">
        <v>43</v>
      </c>
      <c r="J29" s="50" t="s">
        <v>45</v>
      </c>
      <c r="K29" s="49"/>
    </row>
    <row r="30" s="1" customFormat="1" ht="14.4" customHeight="1">
      <c r="B30" s="44"/>
      <c r="C30" s="45"/>
      <c r="D30" s="53" t="s">
        <v>46</v>
      </c>
      <c r="E30" s="53" t="s">
        <v>47</v>
      </c>
      <c r="F30" s="155">
        <f>ROUND(SUM(BE88:BE218), 2)</f>
        <v>0</v>
      </c>
      <c r="G30" s="45"/>
      <c r="H30" s="45"/>
      <c r="I30" s="156">
        <v>0.20999999999999999</v>
      </c>
      <c r="J30" s="155">
        <f>ROUND(ROUND((SUM(BE88:BE218)), 2)*I30, 2)</f>
        <v>0</v>
      </c>
      <c r="K30" s="49"/>
    </row>
    <row r="31" s="1" customFormat="1" ht="14.4" customHeight="1">
      <c r="B31" s="44"/>
      <c r="C31" s="45"/>
      <c r="D31" s="45"/>
      <c r="E31" s="53" t="s">
        <v>48</v>
      </c>
      <c r="F31" s="155">
        <f>ROUND(SUM(BF88:BF218), 2)</f>
        <v>0</v>
      </c>
      <c r="G31" s="45"/>
      <c r="H31" s="45"/>
      <c r="I31" s="156">
        <v>0.14999999999999999</v>
      </c>
      <c r="J31" s="155">
        <f>ROUND(ROUND((SUM(BF88:BF218)), 2)*I31, 2)</f>
        <v>0</v>
      </c>
      <c r="K31" s="49"/>
    </row>
    <row r="32" hidden="1" s="1" customFormat="1" ht="14.4" customHeight="1">
      <c r="B32" s="44"/>
      <c r="C32" s="45"/>
      <c r="D32" s="45"/>
      <c r="E32" s="53" t="s">
        <v>49</v>
      </c>
      <c r="F32" s="155">
        <f>ROUND(SUM(BG88:BG218), 2)</f>
        <v>0</v>
      </c>
      <c r="G32" s="45"/>
      <c r="H32" s="45"/>
      <c r="I32" s="156">
        <v>0.20999999999999999</v>
      </c>
      <c r="J32" s="155">
        <v>0</v>
      </c>
      <c r="K32" s="49"/>
    </row>
    <row r="33" hidden="1" s="1" customFormat="1" ht="14.4" customHeight="1">
      <c r="B33" s="44"/>
      <c r="C33" s="45"/>
      <c r="D33" s="45"/>
      <c r="E33" s="53" t="s">
        <v>50</v>
      </c>
      <c r="F33" s="155">
        <f>ROUND(SUM(BH88:BH218), 2)</f>
        <v>0</v>
      </c>
      <c r="G33" s="45"/>
      <c r="H33" s="45"/>
      <c r="I33" s="156">
        <v>0.14999999999999999</v>
      </c>
      <c r="J33" s="155">
        <v>0</v>
      </c>
      <c r="K33" s="49"/>
    </row>
    <row r="34" hidden="1" s="1" customFormat="1" ht="14.4" customHeight="1">
      <c r="B34" s="44"/>
      <c r="C34" s="45"/>
      <c r="D34" s="45"/>
      <c r="E34" s="53" t="s">
        <v>51</v>
      </c>
      <c r="F34" s="155">
        <f>ROUND(SUM(BI88:BI218),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52</v>
      </c>
      <c r="E36" s="96"/>
      <c r="F36" s="96"/>
      <c r="G36" s="159" t="s">
        <v>53</v>
      </c>
      <c r="H36" s="160" t="s">
        <v>54</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101</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4.4" customHeight="1">
      <c r="B45" s="44"/>
      <c r="C45" s="45"/>
      <c r="D45" s="45"/>
      <c r="E45" s="141" t="str">
        <f>E7</f>
        <v>WILSONOVA - chodník před Státní operou</v>
      </c>
      <c r="F45" s="38"/>
      <c r="G45" s="38"/>
      <c r="H45" s="38"/>
      <c r="I45" s="142"/>
      <c r="J45" s="45"/>
      <c r="K45" s="49"/>
    </row>
    <row r="46" s="1" customFormat="1" ht="14.4" customHeight="1">
      <c r="B46" s="44"/>
      <c r="C46" s="38" t="s">
        <v>99</v>
      </c>
      <c r="D46" s="45"/>
      <c r="E46" s="45"/>
      <c r="F46" s="45"/>
      <c r="G46" s="45"/>
      <c r="H46" s="45"/>
      <c r="I46" s="142"/>
      <c r="J46" s="45"/>
      <c r="K46" s="49"/>
    </row>
    <row r="47" s="1" customFormat="1" ht="16.2" customHeight="1">
      <c r="B47" s="44"/>
      <c r="C47" s="45"/>
      <c r="D47" s="45"/>
      <c r="E47" s="143" t="str">
        <f>E9</f>
        <v>SO 102 - Výměna obkladů vstupu do podchodu</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MČ Praha 1, k.ú. Vinohrady</v>
      </c>
      <c r="G49" s="45"/>
      <c r="H49" s="45"/>
      <c r="I49" s="144" t="s">
        <v>25</v>
      </c>
      <c r="J49" s="145" t="str">
        <f>IF(J12="","",J12)</f>
        <v>20. 7. 2018</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Technická správa komunikací hl. m. Prahy, a.s.</v>
      </c>
      <c r="G51" s="45"/>
      <c r="H51" s="45"/>
      <c r="I51" s="144" t="s">
        <v>35</v>
      </c>
      <c r="J51" s="42" t="str">
        <f>E21</f>
        <v>DIPRO, spol. s r.o.</v>
      </c>
      <c r="K51" s="49"/>
    </row>
    <row r="52" s="1" customFormat="1" ht="14.4" customHeight="1">
      <c r="B52" s="44"/>
      <c r="C52" s="38" t="s">
        <v>33</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102</v>
      </c>
      <c r="D54" s="157"/>
      <c r="E54" s="157"/>
      <c r="F54" s="157"/>
      <c r="G54" s="157"/>
      <c r="H54" s="157"/>
      <c r="I54" s="171"/>
      <c r="J54" s="172" t="s">
        <v>103</v>
      </c>
      <c r="K54" s="173"/>
    </row>
    <row r="55" s="1" customFormat="1" ht="10.32" customHeight="1">
      <c r="B55" s="44"/>
      <c r="C55" s="45"/>
      <c r="D55" s="45"/>
      <c r="E55" s="45"/>
      <c r="F55" s="45"/>
      <c r="G55" s="45"/>
      <c r="H55" s="45"/>
      <c r="I55" s="142"/>
      <c r="J55" s="45"/>
      <c r="K55" s="49"/>
    </row>
    <row r="56" s="1" customFormat="1" ht="29.28" customHeight="1">
      <c r="B56" s="44"/>
      <c r="C56" s="174" t="s">
        <v>104</v>
      </c>
      <c r="D56" s="45"/>
      <c r="E56" s="45"/>
      <c r="F56" s="45"/>
      <c r="G56" s="45"/>
      <c r="H56" s="45"/>
      <c r="I56" s="142"/>
      <c r="J56" s="153">
        <f>J88</f>
        <v>0</v>
      </c>
      <c r="K56" s="49"/>
      <c r="AU56" s="22" t="s">
        <v>105</v>
      </c>
    </row>
    <row r="57" s="7" customFormat="1" ht="24.96" customHeight="1">
      <c r="B57" s="175"/>
      <c r="C57" s="176"/>
      <c r="D57" s="177" t="s">
        <v>106</v>
      </c>
      <c r="E57" s="178"/>
      <c r="F57" s="178"/>
      <c r="G57" s="178"/>
      <c r="H57" s="178"/>
      <c r="I57" s="179"/>
      <c r="J57" s="180">
        <f>J89</f>
        <v>0</v>
      </c>
      <c r="K57" s="181"/>
    </row>
    <row r="58" s="8" customFormat="1" ht="19.92" customHeight="1">
      <c r="B58" s="182"/>
      <c r="C58" s="183"/>
      <c r="D58" s="184" t="s">
        <v>107</v>
      </c>
      <c r="E58" s="185"/>
      <c r="F58" s="185"/>
      <c r="G58" s="185"/>
      <c r="H58" s="185"/>
      <c r="I58" s="186"/>
      <c r="J58" s="187">
        <f>J90</f>
        <v>0</v>
      </c>
      <c r="K58" s="188"/>
    </row>
    <row r="59" s="8" customFormat="1" ht="19.92" customHeight="1">
      <c r="B59" s="182"/>
      <c r="C59" s="183"/>
      <c r="D59" s="184" t="s">
        <v>432</v>
      </c>
      <c r="E59" s="185"/>
      <c r="F59" s="185"/>
      <c r="G59" s="185"/>
      <c r="H59" s="185"/>
      <c r="I59" s="186"/>
      <c r="J59" s="187">
        <f>J103</f>
        <v>0</v>
      </c>
      <c r="K59" s="188"/>
    </row>
    <row r="60" s="8" customFormat="1" ht="19.92" customHeight="1">
      <c r="B60" s="182"/>
      <c r="C60" s="183"/>
      <c r="D60" s="184" t="s">
        <v>110</v>
      </c>
      <c r="E60" s="185"/>
      <c r="F60" s="185"/>
      <c r="G60" s="185"/>
      <c r="H60" s="185"/>
      <c r="I60" s="186"/>
      <c r="J60" s="187">
        <f>J117</f>
        <v>0</v>
      </c>
      <c r="K60" s="188"/>
    </row>
    <row r="61" s="8" customFormat="1" ht="19.92" customHeight="1">
      <c r="B61" s="182"/>
      <c r="C61" s="183"/>
      <c r="D61" s="184" t="s">
        <v>111</v>
      </c>
      <c r="E61" s="185"/>
      <c r="F61" s="185"/>
      <c r="G61" s="185"/>
      <c r="H61" s="185"/>
      <c r="I61" s="186"/>
      <c r="J61" s="187">
        <f>J138</f>
        <v>0</v>
      </c>
      <c r="K61" s="188"/>
    </row>
    <row r="62" s="8" customFormat="1" ht="19.92" customHeight="1">
      <c r="B62" s="182"/>
      <c r="C62" s="183"/>
      <c r="D62" s="184" t="s">
        <v>112</v>
      </c>
      <c r="E62" s="185"/>
      <c r="F62" s="185"/>
      <c r="G62" s="185"/>
      <c r="H62" s="185"/>
      <c r="I62" s="186"/>
      <c r="J62" s="187">
        <f>J149</f>
        <v>0</v>
      </c>
      <c r="K62" s="188"/>
    </row>
    <row r="63" s="7" customFormat="1" ht="24.96" customHeight="1">
      <c r="B63" s="175"/>
      <c r="C63" s="176"/>
      <c r="D63" s="177" t="s">
        <v>433</v>
      </c>
      <c r="E63" s="178"/>
      <c r="F63" s="178"/>
      <c r="G63" s="178"/>
      <c r="H63" s="178"/>
      <c r="I63" s="179"/>
      <c r="J63" s="180">
        <f>J153</f>
        <v>0</v>
      </c>
      <c r="K63" s="181"/>
    </row>
    <row r="64" s="8" customFormat="1" ht="19.92" customHeight="1">
      <c r="B64" s="182"/>
      <c r="C64" s="183"/>
      <c r="D64" s="184" t="s">
        <v>434</v>
      </c>
      <c r="E64" s="185"/>
      <c r="F64" s="185"/>
      <c r="G64" s="185"/>
      <c r="H64" s="185"/>
      <c r="I64" s="186"/>
      <c r="J64" s="187">
        <f>J154</f>
        <v>0</v>
      </c>
      <c r="K64" s="188"/>
    </row>
    <row r="65" s="8" customFormat="1" ht="19.92" customHeight="1">
      <c r="B65" s="182"/>
      <c r="C65" s="183"/>
      <c r="D65" s="184" t="s">
        <v>435</v>
      </c>
      <c r="E65" s="185"/>
      <c r="F65" s="185"/>
      <c r="G65" s="185"/>
      <c r="H65" s="185"/>
      <c r="I65" s="186"/>
      <c r="J65" s="187">
        <f>J160</f>
        <v>0</v>
      </c>
      <c r="K65" s="188"/>
    </row>
    <row r="66" s="8" customFormat="1" ht="19.92" customHeight="1">
      <c r="B66" s="182"/>
      <c r="C66" s="183"/>
      <c r="D66" s="184" t="s">
        <v>436</v>
      </c>
      <c r="E66" s="185"/>
      <c r="F66" s="185"/>
      <c r="G66" s="185"/>
      <c r="H66" s="185"/>
      <c r="I66" s="186"/>
      <c r="J66" s="187">
        <f>J187</f>
        <v>0</v>
      </c>
      <c r="K66" s="188"/>
    </row>
    <row r="67" s="8" customFormat="1" ht="19.92" customHeight="1">
      <c r="B67" s="182"/>
      <c r="C67" s="183"/>
      <c r="D67" s="184" t="s">
        <v>437</v>
      </c>
      <c r="E67" s="185"/>
      <c r="F67" s="185"/>
      <c r="G67" s="185"/>
      <c r="H67" s="185"/>
      <c r="I67" s="186"/>
      <c r="J67" s="187">
        <f>J213</f>
        <v>0</v>
      </c>
      <c r="K67" s="188"/>
    </row>
    <row r="68" s="8" customFormat="1" ht="19.92" customHeight="1">
      <c r="B68" s="182"/>
      <c r="C68" s="183"/>
      <c r="D68" s="184" t="s">
        <v>438</v>
      </c>
      <c r="E68" s="185"/>
      <c r="F68" s="185"/>
      <c r="G68" s="185"/>
      <c r="H68" s="185"/>
      <c r="I68" s="186"/>
      <c r="J68" s="187">
        <f>J216</f>
        <v>0</v>
      </c>
      <c r="K68" s="188"/>
    </row>
    <row r="69" s="1" customFormat="1" ht="21.84" customHeight="1">
      <c r="B69" s="44"/>
      <c r="C69" s="45"/>
      <c r="D69" s="45"/>
      <c r="E69" s="45"/>
      <c r="F69" s="45"/>
      <c r="G69" s="45"/>
      <c r="H69" s="45"/>
      <c r="I69" s="142"/>
      <c r="J69" s="45"/>
      <c r="K69" s="49"/>
    </row>
    <row r="70" s="1" customFormat="1" ht="6.96" customHeight="1">
      <c r="B70" s="65"/>
      <c r="C70" s="66"/>
      <c r="D70" s="66"/>
      <c r="E70" s="66"/>
      <c r="F70" s="66"/>
      <c r="G70" s="66"/>
      <c r="H70" s="66"/>
      <c r="I70" s="164"/>
      <c r="J70" s="66"/>
      <c r="K70" s="67"/>
    </row>
    <row r="74" s="1" customFormat="1" ht="6.96" customHeight="1">
      <c r="B74" s="68"/>
      <c r="C74" s="69"/>
      <c r="D74" s="69"/>
      <c r="E74" s="69"/>
      <c r="F74" s="69"/>
      <c r="G74" s="69"/>
      <c r="H74" s="69"/>
      <c r="I74" s="167"/>
      <c r="J74" s="69"/>
      <c r="K74" s="69"/>
      <c r="L74" s="70"/>
    </row>
    <row r="75" s="1" customFormat="1" ht="36.96" customHeight="1">
      <c r="B75" s="44"/>
      <c r="C75" s="71" t="s">
        <v>114</v>
      </c>
      <c r="D75" s="72"/>
      <c r="E75" s="72"/>
      <c r="F75" s="72"/>
      <c r="G75" s="72"/>
      <c r="H75" s="72"/>
      <c r="I75" s="189"/>
      <c r="J75" s="72"/>
      <c r="K75" s="72"/>
      <c r="L75" s="70"/>
    </row>
    <row r="76" s="1" customFormat="1" ht="6.96" customHeight="1">
      <c r="B76" s="44"/>
      <c r="C76" s="72"/>
      <c r="D76" s="72"/>
      <c r="E76" s="72"/>
      <c r="F76" s="72"/>
      <c r="G76" s="72"/>
      <c r="H76" s="72"/>
      <c r="I76" s="189"/>
      <c r="J76" s="72"/>
      <c r="K76" s="72"/>
      <c r="L76" s="70"/>
    </row>
    <row r="77" s="1" customFormat="1" ht="14.4" customHeight="1">
      <c r="B77" s="44"/>
      <c r="C77" s="74" t="s">
        <v>18</v>
      </c>
      <c r="D77" s="72"/>
      <c r="E77" s="72"/>
      <c r="F77" s="72"/>
      <c r="G77" s="72"/>
      <c r="H77" s="72"/>
      <c r="I77" s="189"/>
      <c r="J77" s="72"/>
      <c r="K77" s="72"/>
      <c r="L77" s="70"/>
    </row>
    <row r="78" s="1" customFormat="1" ht="14.4" customHeight="1">
      <c r="B78" s="44"/>
      <c r="C78" s="72"/>
      <c r="D78" s="72"/>
      <c r="E78" s="190" t="str">
        <f>E7</f>
        <v>WILSONOVA - chodník před Státní operou</v>
      </c>
      <c r="F78" s="74"/>
      <c r="G78" s="74"/>
      <c r="H78" s="74"/>
      <c r="I78" s="189"/>
      <c r="J78" s="72"/>
      <c r="K78" s="72"/>
      <c r="L78" s="70"/>
    </row>
    <row r="79" s="1" customFormat="1" ht="14.4" customHeight="1">
      <c r="B79" s="44"/>
      <c r="C79" s="74" t="s">
        <v>99</v>
      </c>
      <c r="D79" s="72"/>
      <c r="E79" s="72"/>
      <c r="F79" s="72"/>
      <c r="G79" s="72"/>
      <c r="H79" s="72"/>
      <c r="I79" s="189"/>
      <c r="J79" s="72"/>
      <c r="K79" s="72"/>
      <c r="L79" s="70"/>
    </row>
    <row r="80" s="1" customFormat="1" ht="16.2" customHeight="1">
      <c r="B80" s="44"/>
      <c r="C80" s="72"/>
      <c r="D80" s="72"/>
      <c r="E80" s="80" t="str">
        <f>E9</f>
        <v>SO 102 - Výměna obkladů vstupu do podchodu</v>
      </c>
      <c r="F80" s="72"/>
      <c r="G80" s="72"/>
      <c r="H80" s="72"/>
      <c r="I80" s="189"/>
      <c r="J80" s="72"/>
      <c r="K80" s="72"/>
      <c r="L80" s="70"/>
    </row>
    <row r="81" s="1" customFormat="1" ht="6.96" customHeight="1">
      <c r="B81" s="44"/>
      <c r="C81" s="72"/>
      <c r="D81" s="72"/>
      <c r="E81" s="72"/>
      <c r="F81" s="72"/>
      <c r="G81" s="72"/>
      <c r="H81" s="72"/>
      <c r="I81" s="189"/>
      <c r="J81" s="72"/>
      <c r="K81" s="72"/>
      <c r="L81" s="70"/>
    </row>
    <row r="82" s="1" customFormat="1" ht="18" customHeight="1">
      <c r="B82" s="44"/>
      <c r="C82" s="74" t="s">
        <v>23</v>
      </c>
      <c r="D82" s="72"/>
      <c r="E82" s="72"/>
      <c r="F82" s="191" t="str">
        <f>F12</f>
        <v>MČ Praha 1, k.ú. Vinohrady</v>
      </c>
      <c r="G82" s="72"/>
      <c r="H82" s="72"/>
      <c r="I82" s="192" t="s">
        <v>25</v>
      </c>
      <c r="J82" s="83" t="str">
        <f>IF(J12="","",J12)</f>
        <v>20. 7. 2018</v>
      </c>
      <c r="K82" s="72"/>
      <c r="L82" s="70"/>
    </row>
    <row r="83" s="1" customFormat="1" ht="6.96" customHeight="1">
      <c r="B83" s="44"/>
      <c r="C83" s="72"/>
      <c r="D83" s="72"/>
      <c r="E83" s="72"/>
      <c r="F83" s="72"/>
      <c r="G83" s="72"/>
      <c r="H83" s="72"/>
      <c r="I83" s="189"/>
      <c r="J83" s="72"/>
      <c r="K83" s="72"/>
      <c r="L83" s="70"/>
    </row>
    <row r="84" s="1" customFormat="1">
      <c r="B84" s="44"/>
      <c r="C84" s="74" t="s">
        <v>27</v>
      </c>
      <c r="D84" s="72"/>
      <c r="E84" s="72"/>
      <c r="F84" s="191" t="str">
        <f>E15</f>
        <v>Technická správa komunikací hl. m. Prahy, a.s.</v>
      </c>
      <c r="G84" s="72"/>
      <c r="H84" s="72"/>
      <c r="I84" s="192" t="s">
        <v>35</v>
      </c>
      <c r="J84" s="191" t="str">
        <f>E21</f>
        <v>DIPRO, spol. s r.o.</v>
      </c>
      <c r="K84" s="72"/>
      <c r="L84" s="70"/>
    </row>
    <row r="85" s="1" customFormat="1" ht="14.4" customHeight="1">
      <c r="B85" s="44"/>
      <c r="C85" s="74" t="s">
        <v>33</v>
      </c>
      <c r="D85" s="72"/>
      <c r="E85" s="72"/>
      <c r="F85" s="191" t="str">
        <f>IF(E18="","",E18)</f>
        <v/>
      </c>
      <c r="G85" s="72"/>
      <c r="H85" s="72"/>
      <c r="I85" s="189"/>
      <c r="J85" s="72"/>
      <c r="K85" s="72"/>
      <c r="L85" s="70"/>
    </row>
    <row r="86" s="1" customFormat="1" ht="10.32" customHeight="1">
      <c r="B86" s="44"/>
      <c r="C86" s="72"/>
      <c r="D86" s="72"/>
      <c r="E86" s="72"/>
      <c r="F86" s="72"/>
      <c r="G86" s="72"/>
      <c r="H86" s="72"/>
      <c r="I86" s="189"/>
      <c r="J86" s="72"/>
      <c r="K86" s="72"/>
      <c r="L86" s="70"/>
    </row>
    <row r="87" s="9" customFormat="1" ht="29.28" customHeight="1">
      <c r="B87" s="193"/>
      <c r="C87" s="194" t="s">
        <v>115</v>
      </c>
      <c r="D87" s="195" t="s">
        <v>61</v>
      </c>
      <c r="E87" s="195" t="s">
        <v>57</v>
      </c>
      <c r="F87" s="195" t="s">
        <v>116</v>
      </c>
      <c r="G87" s="195" t="s">
        <v>117</v>
      </c>
      <c r="H87" s="195" t="s">
        <v>118</v>
      </c>
      <c r="I87" s="196" t="s">
        <v>119</v>
      </c>
      <c r="J87" s="195" t="s">
        <v>103</v>
      </c>
      <c r="K87" s="197" t="s">
        <v>120</v>
      </c>
      <c r="L87" s="198"/>
      <c r="M87" s="100" t="s">
        <v>121</v>
      </c>
      <c r="N87" s="101" t="s">
        <v>46</v>
      </c>
      <c r="O87" s="101" t="s">
        <v>122</v>
      </c>
      <c r="P87" s="101" t="s">
        <v>123</v>
      </c>
      <c r="Q87" s="101" t="s">
        <v>124</v>
      </c>
      <c r="R87" s="101" t="s">
        <v>125</v>
      </c>
      <c r="S87" s="101" t="s">
        <v>126</v>
      </c>
      <c r="T87" s="102" t="s">
        <v>127</v>
      </c>
    </row>
    <row r="88" s="1" customFormat="1" ht="29.28" customHeight="1">
      <c r="B88" s="44"/>
      <c r="C88" s="106" t="s">
        <v>104</v>
      </c>
      <c r="D88" s="72"/>
      <c r="E88" s="72"/>
      <c r="F88" s="72"/>
      <c r="G88" s="72"/>
      <c r="H88" s="72"/>
      <c r="I88" s="189"/>
      <c r="J88" s="199">
        <f>BK88</f>
        <v>0</v>
      </c>
      <c r="K88" s="72"/>
      <c r="L88" s="70"/>
      <c r="M88" s="103"/>
      <c r="N88" s="104"/>
      <c r="O88" s="104"/>
      <c r="P88" s="200">
        <f>P89+P153</f>
        <v>0</v>
      </c>
      <c r="Q88" s="104"/>
      <c r="R88" s="200">
        <f>R89+R153</f>
        <v>9.1806484000000008</v>
      </c>
      <c r="S88" s="104"/>
      <c r="T88" s="201">
        <f>T89+T153</f>
        <v>8.1359999999999992</v>
      </c>
      <c r="AT88" s="22" t="s">
        <v>75</v>
      </c>
      <c r="AU88" s="22" t="s">
        <v>105</v>
      </c>
      <c r="BK88" s="202">
        <f>BK89+BK153</f>
        <v>0</v>
      </c>
    </row>
    <row r="89" s="10" customFormat="1" ht="37.44" customHeight="1">
      <c r="B89" s="203"/>
      <c r="C89" s="204"/>
      <c r="D89" s="205" t="s">
        <v>75</v>
      </c>
      <c r="E89" s="206" t="s">
        <v>128</v>
      </c>
      <c r="F89" s="206" t="s">
        <v>129</v>
      </c>
      <c r="G89" s="204"/>
      <c r="H89" s="204"/>
      <c r="I89" s="207"/>
      <c r="J89" s="208">
        <f>BK89</f>
        <v>0</v>
      </c>
      <c r="K89" s="204"/>
      <c r="L89" s="209"/>
      <c r="M89" s="210"/>
      <c r="N89" s="211"/>
      <c r="O89" s="211"/>
      <c r="P89" s="212">
        <f>P90+P103+P117+P138+P149</f>
        <v>0</v>
      </c>
      <c r="Q89" s="211"/>
      <c r="R89" s="212">
        <f>R90+R103+R117+R138+R149</f>
        <v>1.56348</v>
      </c>
      <c r="S89" s="211"/>
      <c r="T89" s="213">
        <f>T90+T103+T117+T138+T149</f>
        <v>8.1359999999999992</v>
      </c>
      <c r="AR89" s="214" t="s">
        <v>84</v>
      </c>
      <c r="AT89" s="215" t="s">
        <v>75</v>
      </c>
      <c r="AU89" s="215" t="s">
        <v>76</v>
      </c>
      <c r="AY89" s="214" t="s">
        <v>130</v>
      </c>
      <c r="BK89" s="216">
        <f>BK90+BK103+BK117+BK138+BK149</f>
        <v>0</v>
      </c>
    </row>
    <row r="90" s="10" customFormat="1" ht="19.92" customHeight="1">
      <c r="B90" s="203"/>
      <c r="C90" s="204"/>
      <c r="D90" s="205" t="s">
        <v>75</v>
      </c>
      <c r="E90" s="217" t="s">
        <v>84</v>
      </c>
      <c r="F90" s="217" t="s">
        <v>131</v>
      </c>
      <c r="G90" s="204"/>
      <c r="H90" s="204"/>
      <c r="I90" s="207"/>
      <c r="J90" s="218">
        <f>BK90</f>
        <v>0</v>
      </c>
      <c r="K90" s="204"/>
      <c r="L90" s="209"/>
      <c r="M90" s="210"/>
      <c r="N90" s="211"/>
      <c r="O90" s="211"/>
      <c r="P90" s="212">
        <f>SUM(P91:P102)</f>
        <v>0</v>
      </c>
      <c r="Q90" s="211"/>
      <c r="R90" s="212">
        <f>SUM(R91:R102)</f>
        <v>0.025500000000000002</v>
      </c>
      <c r="S90" s="211"/>
      <c r="T90" s="213">
        <f>SUM(T91:T102)</f>
        <v>0</v>
      </c>
      <c r="AR90" s="214" t="s">
        <v>84</v>
      </c>
      <c r="AT90" s="215" t="s">
        <v>75</v>
      </c>
      <c r="AU90" s="215" t="s">
        <v>84</v>
      </c>
      <c r="AY90" s="214" t="s">
        <v>130</v>
      </c>
      <c r="BK90" s="216">
        <f>SUM(BK91:BK102)</f>
        <v>0</v>
      </c>
    </row>
    <row r="91" s="1" customFormat="1" ht="14.4" customHeight="1">
      <c r="B91" s="44"/>
      <c r="C91" s="219" t="s">
        <v>84</v>
      </c>
      <c r="D91" s="219" t="s">
        <v>132</v>
      </c>
      <c r="E91" s="220" t="s">
        <v>162</v>
      </c>
      <c r="F91" s="221" t="s">
        <v>163</v>
      </c>
      <c r="G91" s="222" t="s">
        <v>157</v>
      </c>
      <c r="H91" s="223">
        <v>30</v>
      </c>
      <c r="I91" s="224"/>
      <c r="J91" s="225">
        <f>ROUND(I91*H91,2)</f>
        <v>0</v>
      </c>
      <c r="K91" s="221" t="s">
        <v>136</v>
      </c>
      <c r="L91" s="70"/>
      <c r="M91" s="226" t="s">
        <v>21</v>
      </c>
      <c r="N91" s="227" t="s">
        <v>47</v>
      </c>
      <c r="O91" s="45"/>
      <c r="P91" s="228">
        <f>O91*H91</f>
        <v>0</v>
      </c>
      <c r="Q91" s="228">
        <v>0.00055000000000000003</v>
      </c>
      <c r="R91" s="228">
        <f>Q91*H91</f>
        <v>0.016500000000000001</v>
      </c>
      <c r="S91" s="228">
        <v>0</v>
      </c>
      <c r="T91" s="229">
        <f>S91*H91</f>
        <v>0</v>
      </c>
      <c r="AR91" s="22" t="s">
        <v>137</v>
      </c>
      <c r="AT91" s="22" t="s">
        <v>132</v>
      </c>
      <c r="AU91" s="22" t="s">
        <v>86</v>
      </c>
      <c r="AY91" s="22" t="s">
        <v>130</v>
      </c>
      <c r="BE91" s="230">
        <f>IF(N91="základní",J91,0)</f>
        <v>0</v>
      </c>
      <c r="BF91" s="230">
        <f>IF(N91="snížená",J91,0)</f>
        <v>0</v>
      </c>
      <c r="BG91" s="230">
        <f>IF(N91="zákl. přenesená",J91,0)</f>
        <v>0</v>
      </c>
      <c r="BH91" s="230">
        <f>IF(N91="sníž. přenesená",J91,0)</f>
        <v>0</v>
      </c>
      <c r="BI91" s="230">
        <f>IF(N91="nulová",J91,0)</f>
        <v>0</v>
      </c>
      <c r="BJ91" s="22" t="s">
        <v>84</v>
      </c>
      <c r="BK91" s="230">
        <f>ROUND(I91*H91,2)</f>
        <v>0</v>
      </c>
      <c r="BL91" s="22" t="s">
        <v>137</v>
      </c>
      <c r="BM91" s="22" t="s">
        <v>439</v>
      </c>
    </row>
    <row r="92" s="1" customFormat="1">
      <c r="B92" s="44"/>
      <c r="C92" s="72"/>
      <c r="D92" s="231" t="s">
        <v>139</v>
      </c>
      <c r="E92" s="72"/>
      <c r="F92" s="232" t="s">
        <v>165</v>
      </c>
      <c r="G92" s="72"/>
      <c r="H92" s="72"/>
      <c r="I92" s="189"/>
      <c r="J92" s="72"/>
      <c r="K92" s="72"/>
      <c r="L92" s="70"/>
      <c r="M92" s="233"/>
      <c r="N92" s="45"/>
      <c r="O92" s="45"/>
      <c r="P92" s="45"/>
      <c r="Q92" s="45"/>
      <c r="R92" s="45"/>
      <c r="S92" s="45"/>
      <c r="T92" s="93"/>
      <c r="AT92" s="22" t="s">
        <v>139</v>
      </c>
      <c r="AU92" s="22" t="s">
        <v>86</v>
      </c>
    </row>
    <row r="93" s="1" customFormat="1">
      <c r="B93" s="44"/>
      <c r="C93" s="72"/>
      <c r="D93" s="231" t="s">
        <v>141</v>
      </c>
      <c r="E93" s="72"/>
      <c r="F93" s="234" t="s">
        <v>166</v>
      </c>
      <c r="G93" s="72"/>
      <c r="H93" s="72"/>
      <c r="I93" s="189"/>
      <c r="J93" s="72"/>
      <c r="K93" s="72"/>
      <c r="L93" s="70"/>
      <c r="M93" s="233"/>
      <c r="N93" s="45"/>
      <c r="O93" s="45"/>
      <c r="P93" s="45"/>
      <c r="Q93" s="45"/>
      <c r="R93" s="45"/>
      <c r="S93" s="45"/>
      <c r="T93" s="93"/>
      <c r="AT93" s="22" t="s">
        <v>141</v>
      </c>
      <c r="AU93" s="22" t="s">
        <v>86</v>
      </c>
    </row>
    <row r="94" s="1" customFormat="1" ht="14.4" customHeight="1">
      <c r="B94" s="44"/>
      <c r="C94" s="219" t="s">
        <v>86</v>
      </c>
      <c r="D94" s="219" t="s">
        <v>132</v>
      </c>
      <c r="E94" s="220" t="s">
        <v>168</v>
      </c>
      <c r="F94" s="221" t="s">
        <v>169</v>
      </c>
      <c r="G94" s="222" t="s">
        <v>157</v>
      </c>
      <c r="H94" s="223">
        <v>30</v>
      </c>
      <c r="I94" s="224"/>
      <c r="J94" s="225">
        <f>ROUND(I94*H94,2)</f>
        <v>0</v>
      </c>
      <c r="K94" s="221" t="s">
        <v>136</v>
      </c>
      <c r="L94" s="70"/>
      <c r="M94" s="226" t="s">
        <v>21</v>
      </c>
      <c r="N94" s="227" t="s">
        <v>47</v>
      </c>
      <c r="O94" s="45"/>
      <c r="P94" s="228">
        <f>O94*H94</f>
        <v>0</v>
      </c>
      <c r="Q94" s="228">
        <v>0</v>
      </c>
      <c r="R94" s="228">
        <f>Q94*H94</f>
        <v>0</v>
      </c>
      <c r="S94" s="228">
        <v>0</v>
      </c>
      <c r="T94" s="229">
        <f>S94*H94</f>
        <v>0</v>
      </c>
      <c r="AR94" s="22" t="s">
        <v>137</v>
      </c>
      <c r="AT94" s="22" t="s">
        <v>132</v>
      </c>
      <c r="AU94" s="22" t="s">
        <v>86</v>
      </c>
      <c r="AY94" s="22" t="s">
        <v>130</v>
      </c>
      <c r="BE94" s="230">
        <f>IF(N94="základní",J94,0)</f>
        <v>0</v>
      </c>
      <c r="BF94" s="230">
        <f>IF(N94="snížená",J94,0)</f>
        <v>0</v>
      </c>
      <c r="BG94" s="230">
        <f>IF(N94="zákl. přenesená",J94,0)</f>
        <v>0</v>
      </c>
      <c r="BH94" s="230">
        <f>IF(N94="sníž. přenesená",J94,0)</f>
        <v>0</v>
      </c>
      <c r="BI94" s="230">
        <f>IF(N94="nulová",J94,0)</f>
        <v>0</v>
      </c>
      <c r="BJ94" s="22" t="s">
        <v>84</v>
      </c>
      <c r="BK94" s="230">
        <f>ROUND(I94*H94,2)</f>
        <v>0</v>
      </c>
      <c r="BL94" s="22" t="s">
        <v>137</v>
      </c>
      <c r="BM94" s="22" t="s">
        <v>440</v>
      </c>
    </row>
    <row r="95" s="1" customFormat="1">
      <c r="B95" s="44"/>
      <c r="C95" s="72"/>
      <c r="D95" s="231" t="s">
        <v>139</v>
      </c>
      <c r="E95" s="72"/>
      <c r="F95" s="232" t="s">
        <v>171</v>
      </c>
      <c r="G95" s="72"/>
      <c r="H95" s="72"/>
      <c r="I95" s="189"/>
      <c r="J95" s="72"/>
      <c r="K95" s="72"/>
      <c r="L95" s="70"/>
      <c r="M95" s="233"/>
      <c r="N95" s="45"/>
      <c r="O95" s="45"/>
      <c r="P95" s="45"/>
      <c r="Q95" s="45"/>
      <c r="R95" s="45"/>
      <c r="S95" s="45"/>
      <c r="T95" s="93"/>
      <c r="AT95" s="22" t="s">
        <v>139</v>
      </c>
      <c r="AU95" s="22" t="s">
        <v>86</v>
      </c>
    </row>
    <row r="96" s="1" customFormat="1">
      <c r="B96" s="44"/>
      <c r="C96" s="72"/>
      <c r="D96" s="231" t="s">
        <v>141</v>
      </c>
      <c r="E96" s="72"/>
      <c r="F96" s="234" t="s">
        <v>166</v>
      </c>
      <c r="G96" s="72"/>
      <c r="H96" s="72"/>
      <c r="I96" s="189"/>
      <c r="J96" s="72"/>
      <c r="K96" s="72"/>
      <c r="L96" s="70"/>
      <c r="M96" s="233"/>
      <c r="N96" s="45"/>
      <c r="O96" s="45"/>
      <c r="P96" s="45"/>
      <c r="Q96" s="45"/>
      <c r="R96" s="45"/>
      <c r="S96" s="45"/>
      <c r="T96" s="93"/>
      <c r="AT96" s="22" t="s">
        <v>141</v>
      </c>
      <c r="AU96" s="22" t="s">
        <v>86</v>
      </c>
    </row>
    <row r="97" s="1" customFormat="1" ht="22.8" customHeight="1">
      <c r="B97" s="44"/>
      <c r="C97" s="219" t="s">
        <v>150</v>
      </c>
      <c r="D97" s="219" t="s">
        <v>132</v>
      </c>
      <c r="E97" s="220" t="s">
        <v>441</v>
      </c>
      <c r="F97" s="221" t="s">
        <v>442</v>
      </c>
      <c r="G97" s="222" t="s">
        <v>157</v>
      </c>
      <c r="H97" s="223">
        <v>30</v>
      </c>
      <c r="I97" s="224"/>
      <c r="J97" s="225">
        <f>ROUND(I97*H97,2)</f>
        <v>0</v>
      </c>
      <c r="K97" s="221" t="s">
        <v>136</v>
      </c>
      <c r="L97" s="70"/>
      <c r="M97" s="226" t="s">
        <v>21</v>
      </c>
      <c r="N97" s="227" t="s">
        <v>47</v>
      </c>
      <c r="O97" s="45"/>
      <c r="P97" s="228">
        <f>O97*H97</f>
        <v>0</v>
      </c>
      <c r="Q97" s="228">
        <v>0.00029999999999999997</v>
      </c>
      <c r="R97" s="228">
        <f>Q97*H97</f>
        <v>0.0089999999999999993</v>
      </c>
      <c r="S97" s="228">
        <v>0</v>
      </c>
      <c r="T97" s="229">
        <f>S97*H97</f>
        <v>0</v>
      </c>
      <c r="AR97" s="22" t="s">
        <v>137</v>
      </c>
      <c r="AT97" s="22" t="s">
        <v>132</v>
      </c>
      <c r="AU97" s="22" t="s">
        <v>86</v>
      </c>
      <c r="AY97" s="22" t="s">
        <v>130</v>
      </c>
      <c r="BE97" s="230">
        <f>IF(N97="základní",J97,0)</f>
        <v>0</v>
      </c>
      <c r="BF97" s="230">
        <f>IF(N97="snížená",J97,0)</f>
        <v>0</v>
      </c>
      <c r="BG97" s="230">
        <f>IF(N97="zákl. přenesená",J97,0)</f>
        <v>0</v>
      </c>
      <c r="BH97" s="230">
        <f>IF(N97="sníž. přenesená",J97,0)</f>
        <v>0</v>
      </c>
      <c r="BI97" s="230">
        <f>IF(N97="nulová",J97,0)</f>
        <v>0</v>
      </c>
      <c r="BJ97" s="22" t="s">
        <v>84</v>
      </c>
      <c r="BK97" s="230">
        <f>ROUND(I97*H97,2)</f>
        <v>0</v>
      </c>
      <c r="BL97" s="22" t="s">
        <v>137</v>
      </c>
      <c r="BM97" s="22" t="s">
        <v>443</v>
      </c>
    </row>
    <row r="98" s="1" customFormat="1">
      <c r="B98" s="44"/>
      <c r="C98" s="72"/>
      <c r="D98" s="231" t="s">
        <v>139</v>
      </c>
      <c r="E98" s="72"/>
      <c r="F98" s="232" t="s">
        <v>444</v>
      </c>
      <c r="G98" s="72"/>
      <c r="H98" s="72"/>
      <c r="I98" s="189"/>
      <c r="J98" s="72"/>
      <c r="K98" s="72"/>
      <c r="L98" s="70"/>
      <c r="M98" s="233"/>
      <c r="N98" s="45"/>
      <c r="O98" s="45"/>
      <c r="P98" s="45"/>
      <c r="Q98" s="45"/>
      <c r="R98" s="45"/>
      <c r="S98" s="45"/>
      <c r="T98" s="93"/>
      <c r="AT98" s="22" t="s">
        <v>139</v>
      </c>
      <c r="AU98" s="22" t="s">
        <v>86</v>
      </c>
    </row>
    <row r="99" s="1" customFormat="1">
      <c r="B99" s="44"/>
      <c r="C99" s="72"/>
      <c r="D99" s="231" t="s">
        <v>141</v>
      </c>
      <c r="E99" s="72"/>
      <c r="F99" s="234" t="s">
        <v>166</v>
      </c>
      <c r="G99" s="72"/>
      <c r="H99" s="72"/>
      <c r="I99" s="189"/>
      <c r="J99" s="72"/>
      <c r="K99" s="72"/>
      <c r="L99" s="70"/>
      <c r="M99" s="233"/>
      <c r="N99" s="45"/>
      <c r="O99" s="45"/>
      <c r="P99" s="45"/>
      <c r="Q99" s="45"/>
      <c r="R99" s="45"/>
      <c r="S99" s="45"/>
      <c r="T99" s="93"/>
      <c r="AT99" s="22" t="s">
        <v>141</v>
      </c>
      <c r="AU99" s="22" t="s">
        <v>86</v>
      </c>
    </row>
    <row r="100" s="1" customFormat="1" ht="22.8" customHeight="1">
      <c r="B100" s="44"/>
      <c r="C100" s="219" t="s">
        <v>137</v>
      </c>
      <c r="D100" s="219" t="s">
        <v>132</v>
      </c>
      <c r="E100" s="220" t="s">
        <v>445</v>
      </c>
      <c r="F100" s="221" t="s">
        <v>446</v>
      </c>
      <c r="G100" s="222" t="s">
        <v>157</v>
      </c>
      <c r="H100" s="223">
        <v>30</v>
      </c>
      <c r="I100" s="224"/>
      <c r="J100" s="225">
        <f>ROUND(I100*H100,2)</f>
        <v>0</v>
      </c>
      <c r="K100" s="221" t="s">
        <v>136</v>
      </c>
      <c r="L100" s="70"/>
      <c r="M100" s="226" t="s">
        <v>21</v>
      </c>
      <c r="N100" s="227" t="s">
        <v>47</v>
      </c>
      <c r="O100" s="45"/>
      <c r="P100" s="228">
        <f>O100*H100</f>
        <v>0</v>
      </c>
      <c r="Q100" s="228">
        <v>0</v>
      </c>
      <c r="R100" s="228">
        <f>Q100*H100</f>
        <v>0</v>
      </c>
      <c r="S100" s="228">
        <v>0</v>
      </c>
      <c r="T100" s="229">
        <f>S100*H100</f>
        <v>0</v>
      </c>
      <c r="AR100" s="22" t="s">
        <v>137</v>
      </c>
      <c r="AT100" s="22" t="s">
        <v>132</v>
      </c>
      <c r="AU100" s="22" t="s">
        <v>86</v>
      </c>
      <c r="AY100" s="22" t="s">
        <v>130</v>
      </c>
      <c r="BE100" s="230">
        <f>IF(N100="základní",J100,0)</f>
        <v>0</v>
      </c>
      <c r="BF100" s="230">
        <f>IF(N100="snížená",J100,0)</f>
        <v>0</v>
      </c>
      <c r="BG100" s="230">
        <f>IF(N100="zákl. přenesená",J100,0)</f>
        <v>0</v>
      </c>
      <c r="BH100" s="230">
        <f>IF(N100="sníž. přenesená",J100,0)</f>
        <v>0</v>
      </c>
      <c r="BI100" s="230">
        <f>IF(N100="nulová",J100,0)</f>
        <v>0</v>
      </c>
      <c r="BJ100" s="22" t="s">
        <v>84</v>
      </c>
      <c r="BK100" s="230">
        <f>ROUND(I100*H100,2)</f>
        <v>0</v>
      </c>
      <c r="BL100" s="22" t="s">
        <v>137</v>
      </c>
      <c r="BM100" s="22" t="s">
        <v>447</v>
      </c>
    </row>
    <row r="101" s="1" customFormat="1">
      <c r="B101" s="44"/>
      <c r="C101" s="72"/>
      <c r="D101" s="231" t="s">
        <v>139</v>
      </c>
      <c r="E101" s="72"/>
      <c r="F101" s="232" t="s">
        <v>448</v>
      </c>
      <c r="G101" s="72"/>
      <c r="H101" s="72"/>
      <c r="I101" s="189"/>
      <c r="J101" s="72"/>
      <c r="K101" s="72"/>
      <c r="L101" s="70"/>
      <c r="M101" s="233"/>
      <c r="N101" s="45"/>
      <c r="O101" s="45"/>
      <c r="P101" s="45"/>
      <c r="Q101" s="45"/>
      <c r="R101" s="45"/>
      <c r="S101" s="45"/>
      <c r="T101" s="93"/>
      <c r="AT101" s="22" t="s">
        <v>139</v>
      </c>
      <c r="AU101" s="22" t="s">
        <v>86</v>
      </c>
    </row>
    <row r="102" s="1" customFormat="1">
      <c r="B102" s="44"/>
      <c r="C102" s="72"/>
      <c r="D102" s="231" t="s">
        <v>141</v>
      </c>
      <c r="E102" s="72"/>
      <c r="F102" s="234" t="s">
        <v>166</v>
      </c>
      <c r="G102" s="72"/>
      <c r="H102" s="72"/>
      <c r="I102" s="189"/>
      <c r="J102" s="72"/>
      <c r="K102" s="72"/>
      <c r="L102" s="70"/>
      <c r="M102" s="233"/>
      <c r="N102" s="45"/>
      <c r="O102" s="45"/>
      <c r="P102" s="45"/>
      <c r="Q102" s="45"/>
      <c r="R102" s="45"/>
      <c r="S102" s="45"/>
      <c r="T102" s="93"/>
      <c r="AT102" s="22" t="s">
        <v>141</v>
      </c>
      <c r="AU102" s="22" t="s">
        <v>86</v>
      </c>
    </row>
    <row r="103" s="10" customFormat="1" ht="29.88" customHeight="1">
      <c r="B103" s="203"/>
      <c r="C103" s="204"/>
      <c r="D103" s="205" t="s">
        <v>75</v>
      </c>
      <c r="E103" s="217" t="s">
        <v>167</v>
      </c>
      <c r="F103" s="217" t="s">
        <v>449</v>
      </c>
      <c r="G103" s="204"/>
      <c r="H103" s="204"/>
      <c r="I103" s="207"/>
      <c r="J103" s="218">
        <f>BK103</f>
        <v>0</v>
      </c>
      <c r="K103" s="204"/>
      <c r="L103" s="209"/>
      <c r="M103" s="210"/>
      <c r="N103" s="211"/>
      <c r="O103" s="211"/>
      <c r="P103" s="212">
        <f>SUM(P104:P116)</f>
        <v>0</v>
      </c>
      <c r="Q103" s="211"/>
      <c r="R103" s="212">
        <f>SUM(R104:R116)</f>
        <v>0.43673999999999996</v>
      </c>
      <c r="S103" s="211"/>
      <c r="T103" s="213">
        <f>SUM(T104:T116)</f>
        <v>0</v>
      </c>
      <c r="AR103" s="214" t="s">
        <v>84</v>
      </c>
      <c r="AT103" s="215" t="s">
        <v>75</v>
      </c>
      <c r="AU103" s="215" t="s">
        <v>84</v>
      </c>
      <c r="AY103" s="214" t="s">
        <v>130</v>
      </c>
      <c r="BK103" s="216">
        <f>SUM(BK104:BK116)</f>
        <v>0</v>
      </c>
    </row>
    <row r="104" s="1" customFormat="1" ht="22.8" customHeight="1">
      <c r="B104" s="44"/>
      <c r="C104" s="219" t="s">
        <v>161</v>
      </c>
      <c r="D104" s="219" t="s">
        <v>132</v>
      </c>
      <c r="E104" s="220" t="s">
        <v>450</v>
      </c>
      <c r="F104" s="221" t="s">
        <v>451</v>
      </c>
      <c r="G104" s="222" t="s">
        <v>135</v>
      </c>
      <c r="H104" s="223">
        <v>8</v>
      </c>
      <c r="I104" s="224"/>
      <c r="J104" s="225">
        <f>ROUND(I104*H104,2)</f>
        <v>0</v>
      </c>
      <c r="K104" s="221" t="s">
        <v>136</v>
      </c>
      <c r="L104" s="70"/>
      <c r="M104" s="226" t="s">
        <v>21</v>
      </c>
      <c r="N104" s="227" t="s">
        <v>47</v>
      </c>
      <c r="O104" s="45"/>
      <c r="P104" s="228">
        <f>O104*H104</f>
        <v>0</v>
      </c>
      <c r="Q104" s="228">
        <v>0.0027299999999999998</v>
      </c>
      <c r="R104" s="228">
        <f>Q104*H104</f>
        <v>0.021839999999999998</v>
      </c>
      <c r="S104" s="228">
        <v>0</v>
      </c>
      <c r="T104" s="229">
        <f>S104*H104</f>
        <v>0</v>
      </c>
      <c r="AR104" s="22" t="s">
        <v>137</v>
      </c>
      <c r="AT104" s="22" t="s">
        <v>132</v>
      </c>
      <c r="AU104" s="22" t="s">
        <v>86</v>
      </c>
      <c r="AY104" s="22" t="s">
        <v>130</v>
      </c>
      <c r="BE104" s="230">
        <f>IF(N104="základní",J104,0)</f>
        <v>0</v>
      </c>
      <c r="BF104" s="230">
        <f>IF(N104="snížená",J104,0)</f>
        <v>0</v>
      </c>
      <c r="BG104" s="230">
        <f>IF(N104="zákl. přenesená",J104,0)</f>
        <v>0</v>
      </c>
      <c r="BH104" s="230">
        <f>IF(N104="sníž. přenesená",J104,0)</f>
        <v>0</v>
      </c>
      <c r="BI104" s="230">
        <f>IF(N104="nulová",J104,0)</f>
        <v>0</v>
      </c>
      <c r="BJ104" s="22" t="s">
        <v>84</v>
      </c>
      <c r="BK104" s="230">
        <f>ROUND(I104*H104,2)</f>
        <v>0</v>
      </c>
      <c r="BL104" s="22" t="s">
        <v>137</v>
      </c>
      <c r="BM104" s="22" t="s">
        <v>452</v>
      </c>
    </row>
    <row r="105" s="1" customFormat="1">
      <c r="B105" s="44"/>
      <c r="C105" s="72"/>
      <c r="D105" s="231" t="s">
        <v>139</v>
      </c>
      <c r="E105" s="72"/>
      <c r="F105" s="232" t="s">
        <v>453</v>
      </c>
      <c r="G105" s="72"/>
      <c r="H105" s="72"/>
      <c r="I105" s="189"/>
      <c r="J105" s="72"/>
      <c r="K105" s="72"/>
      <c r="L105" s="70"/>
      <c r="M105" s="233"/>
      <c r="N105" s="45"/>
      <c r="O105" s="45"/>
      <c r="P105" s="45"/>
      <c r="Q105" s="45"/>
      <c r="R105" s="45"/>
      <c r="S105" s="45"/>
      <c r="T105" s="93"/>
      <c r="AT105" s="22" t="s">
        <v>139</v>
      </c>
      <c r="AU105" s="22" t="s">
        <v>86</v>
      </c>
    </row>
    <row r="106" s="1" customFormat="1" ht="22.8" customHeight="1">
      <c r="B106" s="44"/>
      <c r="C106" s="219" t="s">
        <v>167</v>
      </c>
      <c r="D106" s="219" t="s">
        <v>132</v>
      </c>
      <c r="E106" s="220" t="s">
        <v>454</v>
      </c>
      <c r="F106" s="221" t="s">
        <v>455</v>
      </c>
      <c r="G106" s="222" t="s">
        <v>135</v>
      </c>
      <c r="H106" s="223">
        <v>90</v>
      </c>
      <c r="I106" s="224"/>
      <c r="J106" s="225">
        <f>ROUND(I106*H106,2)</f>
        <v>0</v>
      </c>
      <c r="K106" s="221" t="s">
        <v>136</v>
      </c>
      <c r="L106" s="70"/>
      <c r="M106" s="226" t="s">
        <v>21</v>
      </c>
      <c r="N106" s="227" t="s">
        <v>47</v>
      </c>
      <c r="O106" s="45"/>
      <c r="P106" s="228">
        <f>O106*H106</f>
        <v>0</v>
      </c>
      <c r="Q106" s="228">
        <v>0.0043800000000000002</v>
      </c>
      <c r="R106" s="228">
        <f>Q106*H106</f>
        <v>0.39419999999999999</v>
      </c>
      <c r="S106" s="228">
        <v>0</v>
      </c>
      <c r="T106" s="229">
        <f>S106*H106</f>
        <v>0</v>
      </c>
      <c r="AR106" s="22" t="s">
        <v>137</v>
      </c>
      <c r="AT106" s="22" t="s">
        <v>132</v>
      </c>
      <c r="AU106" s="22" t="s">
        <v>86</v>
      </c>
      <c r="AY106" s="22" t="s">
        <v>130</v>
      </c>
      <c r="BE106" s="230">
        <f>IF(N106="základní",J106,0)</f>
        <v>0</v>
      </c>
      <c r="BF106" s="230">
        <f>IF(N106="snížená",J106,0)</f>
        <v>0</v>
      </c>
      <c r="BG106" s="230">
        <f>IF(N106="zákl. přenesená",J106,0)</f>
        <v>0</v>
      </c>
      <c r="BH106" s="230">
        <f>IF(N106="sníž. přenesená",J106,0)</f>
        <v>0</v>
      </c>
      <c r="BI106" s="230">
        <f>IF(N106="nulová",J106,0)</f>
        <v>0</v>
      </c>
      <c r="BJ106" s="22" t="s">
        <v>84</v>
      </c>
      <c r="BK106" s="230">
        <f>ROUND(I106*H106,2)</f>
        <v>0</v>
      </c>
      <c r="BL106" s="22" t="s">
        <v>137</v>
      </c>
      <c r="BM106" s="22" t="s">
        <v>456</v>
      </c>
    </row>
    <row r="107" s="1" customFormat="1">
      <c r="B107" s="44"/>
      <c r="C107" s="72"/>
      <c r="D107" s="231" t="s">
        <v>139</v>
      </c>
      <c r="E107" s="72"/>
      <c r="F107" s="232" t="s">
        <v>457</v>
      </c>
      <c r="G107" s="72"/>
      <c r="H107" s="72"/>
      <c r="I107" s="189"/>
      <c r="J107" s="72"/>
      <c r="K107" s="72"/>
      <c r="L107" s="70"/>
      <c r="M107" s="233"/>
      <c r="N107" s="45"/>
      <c r="O107" s="45"/>
      <c r="P107" s="45"/>
      <c r="Q107" s="45"/>
      <c r="R107" s="45"/>
      <c r="S107" s="45"/>
      <c r="T107" s="93"/>
      <c r="AT107" s="22" t="s">
        <v>139</v>
      </c>
      <c r="AU107" s="22" t="s">
        <v>86</v>
      </c>
    </row>
    <row r="108" s="1" customFormat="1">
      <c r="B108" s="44"/>
      <c r="C108" s="72"/>
      <c r="D108" s="231" t="s">
        <v>141</v>
      </c>
      <c r="E108" s="72"/>
      <c r="F108" s="234" t="s">
        <v>458</v>
      </c>
      <c r="G108" s="72"/>
      <c r="H108" s="72"/>
      <c r="I108" s="189"/>
      <c r="J108" s="72"/>
      <c r="K108" s="72"/>
      <c r="L108" s="70"/>
      <c r="M108" s="233"/>
      <c r="N108" s="45"/>
      <c r="O108" s="45"/>
      <c r="P108" s="45"/>
      <c r="Q108" s="45"/>
      <c r="R108" s="45"/>
      <c r="S108" s="45"/>
      <c r="T108" s="93"/>
      <c r="AT108" s="22" t="s">
        <v>141</v>
      </c>
      <c r="AU108" s="22" t="s">
        <v>86</v>
      </c>
    </row>
    <row r="109" s="1" customFormat="1" ht="22.8" customHeight="1">
      <c r="B109" s="44"/>
      <c r="C109" s="219" t="s">
        <v>172</v>
      </c>
      <c r="D109" s="219" t="s">
        <v>132</v>
      </c>
      <c r="E109" s="220" t="s">
        <v>459</v>
      </c>
      <c r="F109" s="221" t="s">
        <v>460</v>
      </c>
      <c r="G109" s="222" t="s">
        <v>157</v>
      </c>
      <c r="H109" s="223">
        <v>30</v>
      </c>
      <c r="I109" s="224"/>
      <c r="J109" s="225">
        <f>ROUND(I109*H109,2)</f>
        <v>0</v>
      </c>
      <c r="K109" s="221" t="s">
        <v>136</v>
      </c>
      <c r="L109" s="70"/>
      <c r="M109" s="226" t="s">
        <v>21</v>
      </c>
      <c r="N109" s="227" t="s">
        <v>47</v>
      </c>
      <c r="O109" s="45"/>
      <c r="P109" s="228">
        <f>O109*H109</f>
        <v>0</v>
      </c>
      <c r="Q109" s="228">
        <v>0.00036000000000000002</v>
      </c>
      <c r="R109" s="228">
        <f>Q109*H109</f>
        <v>0.010800000000000001</v>
      </c>
      <c r="S109" s="228">
        <v>0</v>
      </c>
      <c r="T109" s="229">
        <f>S109*H109</f>
        <v>0</v>
      </c>
      <c r="AR109" s="22" t="s">
        <v>137</v>
      </c>
      <c r="AT109" s="22" t="s">
        <v>132</v>
      </c>
      <c r="AU109" s="22" t="s">
        <v>86</v>
      </c>
      <c r="AY109" s="22" t="s">
        <v>130</v>
      </c>
      <c r="BE109" s="230">
        <f>IF(N109="základní",J109,0)</f>
        <v>0</v>
      </c>
      <c r="BF109" s="230">
        <f>IF(N109="snížená",J109,0)</f>
        <v>0</v>
      </c>
      <c r="BG109" s="230">
        <f>IF(N109="zákl. přenesená",J109,0)</f>
        <v>0</v>
      </c>
      <c r="BH109" s="230">
        <f>IF(N109="sníž. přenesená",J109,0)</f>
        <v>0</v>
      </c>
      <c r="BI109" s="230">
        <f>IF(N109="nulová",J109,0)</f>
        <v>0</v>
      </c>
      <c r="BJ109" s="22" t="s">
        <v>84</v>
      </c>
      <c r="BK109" s="230">
        <f>ROUND(I109*H109,2)</f>
        <v>0</v>
      </c>
      <c r="BL109" s="22" t="s">
        <v>137</v>
      </c>
      <c r="BM109" s="22" t="s">
        <v>461</v>
      </c>
    </row>
    <row r="110" s="1" customFormat="1">
      <c r="B110" s="44"/>
      <c r="C110" s="72"/>
      <c r="D110" s="231" t="s">
        <v>139</v>
      </c>
      <c r="E110" s="72"/>
      <c r="F110" s="232" t="s">
        <v>462</v>
      </c>
      <c r="G110" s="72"/>
      <c r="H110" s="72"/>
      <c r="I110" s="189"/>
      <c r="J110" s="72"/>
      <c r="K110" s="72"/>
      <c r="L110" s="70"/>
      <c r="M110" s="233"/>
      <c r="N110" s="45"/>
      <c r="O110" s="45"/>
      <c r="P110" s="45"/>
      <c r="Q110" s="45"/>
      <c r="R110" s="45"/>
      <c r="S110" s="45"/>
      <c r="T110" s="93"/>
      <c r="AT110" s="22" t="s">
        <v>139</v>
      </c>
      <c r="AU110" s="22" t="s">
        <v>86</v>
      </c>
    </row>
    <row r="111" s="1" customFormat="1">
      <c r="B111" s="44"/>
      <c r="C111" s="72"/>
      <c r="D111" s="231" t="s">
        <v>141</v>
      </c>
      <c r="E111" s="72"/>
      <c r="F111" s="234" t="s">
        <v>463</v>
      </c>
      <c r="G111" s="72"/>
      <c r="H111" s="72"/>
      <c r="I111" s="189"/>
      <c r="J111" s="72"/>
      <c r="K111" s="72"/>
      <c r="L111" s="70"/>
      <c r="M111" s="233"/>
      <c r="N111" s="45"/>
      <c r="O111" s="45"/>
      <c r="P111" s="45"/>
      <c r="Q111" s="45"/>
      <c r="R111" s="45"/>
      <c r="S111" s="45"/>
      <c r="T111" s="93"/>
      <c r="AT111" s="22" t="s">
        <v>141</v>
      </c>
      <c r="AU111" s="22" t="s">
        <v>86</v>
      </c>
    </row>
    <row r="112" s="1" customFormat="1" ht="22.8" customHeight="1">
      <c r="B112" s="44"/>
      <c r="C112" s="219" t="s">
        <v>177</v>
      </c>
      <c r="D112" s="219" t="s">
        <v>132</v>
      </c>
      <c r="E112" s="220" t="s">
        <v>464</v>
      </c>
      <c r="F112" s="221" t="s">
        <v>465</v>
      </c>
      <c r="G112" s="222" t="s">
        <v>157</v>
      </c>
      <c r="H112" s="223">
        <v>30</v>
      </c>
      <c r="I112" s="224"/>
      <c r="J112" s="225">
        <f>ROUND(I112*H112,2)</f>
        <v>0</v>
      </c>
      <c r="K112" s="221" t="s">
        <v>136</v>
      </c>
      <c r="L112" s="70"/>
      <c r="M112" s="226" t="s">
        <v>21</v>
      </c>
      <c r="N112" s="227" t="s">
        <v>47</v>
      </c>
      <c r="O112" s="45"/>
      <c r="P112" s="228">
        <f>O112*H112</f>
        <v>0</v>
      </c>
      <c r="Q112" s="228">
        <v>0.00033</v>
      </c>
      <c r="R112" s="228">
        <f>Q112*H112</f>
        <v>0.0098999999999999991</v>
      </c>
      <c r="S112" s="228">
        <v>0</v>
      </c>
      <c r="T112" s="229">
        <f>S112*H112</f>
        <v>0</v>
      </c>
      <c r="AR112" s="22" t="s">
        <v>137</v>
      </c>
      <c r="AT112" s="22" t="s">
        <v>132</v>
      </c>
      <c r="AU112" s="22" t="s">
        <v>86</v>
      </c>
      <c r="AY112" s="22" t="s">
        <v>130</v>
      </c>
      <c r="BE112" s="230">
        <f>IF(N112="základní",J112,0)</f>
        <v>0</v>
      </c>
      <c r="BF112" s="230">
        <f>IF(N112="snížená",J112,0)</f>
        <v>0</v>
      </c>
      <c r="BG112" s="230">
        <f>IF(N112="zákl. přenesená",J112,0)</f>
        <v>0</v>
      </c>
      <c r="BH112" s="230">
        <f>IF(N112="sníž. přenesená",J112,0)</f>
        <v>0</v>
      </c>
      <c r="BI112" s="230">
        <f>IF(N112="nulová",J112,0)</f>
        <v>0</v>
      </c>
      <c r="BJ112" s="22" t="s">
        <v>84</v>
      </c>
      <c r="BK112" s="230">
        <f>ROUND(I112*H112,2)</f>
        <v>0</v>
      </c>
      <c r="BL112" s="22" t="s">
        <v>137</v>
      </c>
      <c r="BM112" s="22" t="s">
        <v>466</v>
      </c>
    </row>
    <row r="113" s="1" customFormat="1">
      <c r="B113" s="44"/>
      <c r="C113" s="72"/>
      <c r="D113" s="231" t="s">
        <v>139</v>
      </c>
      <c r="E113" s="72"/>
      <c r="F113" s="232" t="s">
        <v>467</v>
      </c>
      <c r="G113" s="72"/>
      <c r="H113" s="72"/>
      <c r="I113" s="189"/>
      <c r="J113" s="72"/>
      <c r="K113" s="72"/>
      <c r="L113" s="70"/>
      <c r="M113" s="233"/>
      <c r="N113" s="45"/>
      <c r="O113" s="45"/>
      <c r="P113" s="45"/>
      <c r="Q113" s="45"/>
      <c r="R113" s="45"/>
      <c r="S113" s="45"/>
      <c r="T113" s="93"/>
      <c r="AT113" s="22" t="s">
        <v>139</v>
      </c>
      <c r="AU113" s="22" t="s">
        <v>86</v>
      </c>
    </row>
    <row r="114" s="1" customFormat="1">
      <c r="B114" s="44"/>
      <c r="C114" s="72"/>
      <c r="D114" s="231" t="s">
        <v>141</v>
      </c>
      <c r="E114" s="72"/>
      <c r="F114" s="234" t="s">
        <v>463</v>
      </c>
      <c r="G114" s="72"/>
      <c r="H114" s="72"/>
      <c r="I114" s="189"/>
      <c r="J114" s="72"/>
      <c r="K114" s="72"/>
      <c r="L114" s="70"/>
      <c r="M114" s="233"/>
      <c r="N114" s="45"/>
      <c r="O114" s="45"/>
      <c r="P114" s="45"/>
      <c r="Q114" s="45"/>
      <c r="R114" s="45"/>
      <c r="S114" s="45"/>
      <c r="T114" s="93"/>
      <c r="AT114" s="22" t="s">
        <v>141</v>
      </c>
      <c r="AU114" s="22" t="s">
        <v>86</v>
      </c>
    </row>
    <row r="115" s="1" customFormat="1" ht="14.4" customHeight="1">
      <c r="B115" s="44"/>
      <c r="C115" s="219" t="s">
        <v>182</v>
      </c>
      <c r="D115" s="219" t="s">
        <v>132</v>
      </c>
      <c r="E115" s="220" t="s">
        <v>468</v>
      </c>
      <c r="F115" s="221" t="s">
        <v>469</v>
      </c>
      <c r="G115" s="222" t="s">
        <v>135</v>
      </c>
      <c r="H115" s="223">
        <v>90</v>
      </c>
      <c r="I115" s="224"/>
      <c r="J115" s="225">
        <f>ROUND(I115*H115,2)</f>
        <v>0</v>
      </c>
      <c r="K115" s="221" t="s">
        <v>136</v>
      </c>
      <c r="L115" s="70"/>
      <c r="M115" s="226" t="s">
        <v>21</v>
      </c>
      <c r="N115" s="227" t="s">
        <v>47</v>
      </c>
      <c r="O115" s="45"/>
      <c r="P115" s="228">
        <f>O115*H115</f>
        <v>0</v>
      </c>
      <c r="Q115" s="228">
        <v>0</v>
      </c>
      <c r="R115" s="228">
        <f>Q115*H115</f>
        <v>0</v>
      </c>
      <c r="S115" s="228">
        <v>0</v>
      </c>
      <c r="T115" s="229">
        <f>S115*H115</f>
        <v>0</v>
      </c>
      <c r="AR115" s="22" t="s">
        <v>137</v>
      </c>
      <c r="AT115" s="22" t="s">
        <v>132</v>
      </c>
      <c r="AU115" s="22" t="s">
        <v>86</v>
      </c>
      <c r="AY115" s="22" t="s">
        <v>130</v>
      </c>
      <c r="BE115" s="230">
        <f>IF(N115="základní",J115,0)</f>
        <v>0</v>
      </c>
      <c r="BF115" s="230">
        <f>IF(N115="snížená",J115,0)</f>
        <v>0</v>
      </c>
      <c r="BG115" s="230">
        <f>IF(N115="zákl. přenesená",J115,0)</f>
        <v>0</v>
      </c>
      <c r="BH115" s="230">
        <f>IF(N115="sníž. přenesená",J115,0)</f>
        <v>0</v>
      </c>
      <c r="BI115" s="230">
        <f>IF(N115="nulová",J115,0)</f>
        <v>0</v>
      </c>
      <c r="BJ115" s="22" t="s">
        <v>84</v>
      </c>
      <c r="BK115" s="230">
        <f>ROUND(I115*H115,2)</f>
        <v>0</v>
      </c>
      <c r="BL115" s="22" t="s">
        <v>137</v>
      </c>
      <c r="BM115" s="22" t="s">
        <v>470</v>
      </c>
    </row>
    <row r="116" s="1" customFormat="1">
      <c r="B116" s="44"/>
      <c r="C116" s="72"/>
      <c r="D116" s="231" t="s">
        <v>139</v>
      </c>
      <c r="E116" s="72"/>
      <c r="F116" s="232" t="s">
        <v>471</v>
      </c>
      <c r="G116" s="72"/>
      <c r="H116" s="72"/>
      <c r="I116" s="189"/>
      <c r="J116" s="72"/>
      <c r="K116" s="72"/>
      <c r="L116" s="70"/>
      <c r="M116" s="233"/>
      <c r="N116" s="45"/>
      <c r="O116" s="45"/>
      <c r="P116" s="45"/>
      <c r="Q116" s="45"/>
      <c r="R116" s="45"/>
      <c r="S116" s="45"/>
      <c r="T116" s="93"/>
      <c r="AT116" s="22" t="s">
        <v>139</v>
      </c>
      <c r="AU116" s="22" t="s">
        <v>86</v>
      </c>
    </row>
    <row r="117" s="10" customFormat="1" ht="29.88" customHeight="1">
      <c r="B117" s="203"/>
      <c r="C117" s="204"/>
      <c r="D117" s="205" t="s">
        <v>75</v>
      </c>
      <c r="E117" s="217" t="s">
        <v>182</v>
      </c>
      <c r="F117" s="217" t="s">
        <v>262</v>
      </c>
      <c r="G117" s="204"/>
      <c r="H117" s="204"/>
      <c r="I117" s="207"/>
      <c r="J117" s="218">
        <f>BK117</f>
        <v>0</v>
      </c>
      <c r="K117" s="204"/>
      <c r="L117" s="209"/>
      <c r="M117" s="210"/>
      <c r="N117" s="211"/>
      <c r="O117" s="211"/>
      <c r="P117" s="212">
        <f>SUM(P118:P137)</f>
        <v>0</v>
      </c>
      <c r="Q117" s="211"/>
      <c r="R117" s="212">
        <f>SUM(R118:R137)</f>
        <v>1.10124</v>
      </c>
      <c r="S117" s="211"/>
      <c r="T117" s="213">
        <f>SUM(T118:T137)</f>
        <v>8.1359999999999992</v>
      </c>
      <c r="AR117" s="214" t="s">
        <v>84</v>
      </c>
      <c r="AT117" s="215" t="s">
        <v>75</v>
      </c>
      <c r="AU117" s="215" t="s">
        <v>84</v>
      </c>
      <c r="AY117" s="214" t="s">
        <v>130</v>
      </c>
      <c r="BK117" s="216">
        <f>SUM(BK118:BK137)</f>
        <v>0</v>
      </c>
    </row>
    <row r="118" s="1" customFormat="1" ht="22.8" customHeight="1">
      <c r="B118" s="44"/>
      <c r="C118" s="219" t="s">
        <v>188</v>
      </c>
      <c r="D118" s="219" t="s">
        <v>132</v>
      </c>
      <c r="E118" s="220" t="s">
        <v>472</v>
      </c>
      <c r="F118" s="221" t="s">
        <v>473</v>
      </c>
      <c r="G118" s="222" t="s">
        <v>474</v>
      </c>
      <c r="H118" s="223">
        <v>5</v>
      </c>
      <c r="I118" s="224"/>
      <c r="J118" s="225">
        <f>ROUND(I118*H118,2)</f>
        <v>0</v>
      </c>
      <c r="K118" s="221" t="s">
        <v>136</v>
      </c>
      <c r="L118" s="70"/>
      <c r="M118" s="226" t="s">
        <v>21</v>
      </c>
      <c r="N118" s="227" t="s">
        <v>47</v>
      </c>
      <c r="O118" s="45"/>
      <c r="P118" s="228">
        <f>O118*H118</f>
        <v>0</v>
      </c>
      <c r="Q118" s="228">
        <v>0</v>
      </c>
      <c r="R118" s="228">
        <f>Q118*H118</f>
        <v>0</v>
      </c>
      <c r="S118" s="228">
        <v>0</v>
      </c>
      <c r="T118" s="229">
        <f>S118*H118</f>
        <v>0</v>
      </c>
      <c r="AR118" s="22" t="s">
        <v>137</v>
      </c>
      <c r="AT118" s="22" t="s">
        <v>132</v>
      </c>
      <c r="AU118" s="22" t="s">
        <v>86</v>
      </c>
      <c r="AY118" s="22" t="s">
        <v>130</v>
      </c>
      <c r="BE118" s="230">
        <f>IF(N118="základní",J118,0)</f>
        <v>0</v>
      </c>
      <c r="BF118" s="230">
        <f>IF(N118="snížená",J118,0)</f>
        <v>0</v>
      </c>
      <c r="BG118" s="230">
        <f>IF(N118="zákl. přenesená",J118,0)</f>
        <v>0</v>
      </c>
      <c r="BH118" s="230">
        <f>IF(N118="sníž. přenesená",J118,0)</f>
        <v>0</v>
      </c>
      <c r="BI118" s="230">
        <f>IF(N118="nulová",J118,0)</f>
        <v>0</v>
      </c>
      <c r="BJ118" s="22" t="s">
        <v>84</v>
      </c>
      <c r="BK118" s="230">
        <f>ROUND(I118*H118,2)</f>
        <v>0</v>
      </c>
      <c r="BL118" s="22" t="s">
        <v>137</v>
      </c>
      <c r="BM118" s="22" t="s">
        <v>475</v>
      </c>
    </row>
    <row r="119" s="1" customFormat="1">
      <c r="B119" s="44"/>
      <c r="C119" s="72"/>
      <c r="D119" s="231" t="s">
        <v>139</v>
      </c>
      <c r="E119" s="72"/>
      <c r="F119" s="232" t="s">
        <v>476</v>
      </c>
      <c r="G119" s="72"/>
      <c r="H119" s="72"/>
      <c r="I119" s="189"/>
      <c r="J119" s="72"/>
      <c r="K119" s="72"/>
      <c r="L119" s="70"/>
      <c r="M119" s="233"/>
      <c r="N119" s="45"/>
      <c r="O119" s="45"/>
      <c r="P119" s="45"/>
      <c r="Q119" s="45"/>
      <c r="R119" s="45"/>
      <c r="S119" s="45"/>
      <c r="T119" s="93"/>
      <c r="AT119" s="22" t="s">
        <v>139</v>
      </c>
      <c r="AU119" s="22" t="s">
        <v>86</v>
      </c>
    </row>
    <row r="120" s="1" customFormat="1">
      <c r="B120" s="44"/>
      <c r="C120" s="72"/>
      <c r="D120" s="231" t="s">
        <v>141</v>
      </c>
      <c r="E120" s="72"/>
      <c r="F120" s="234" t="s">
        <v>477</v>
      </c>
      <c r="G120" s="72"/>
      <c r="H120" s="72"/>
      <c r="I120" s="189"/>
      <c r="J120" s="72"/>
      <c r="K120" s="72"/>
      <c r="L120" s="70"/>
      <c r="M120" s="233"/>
      <c r="N120" s="45"/>
      <c r="O120" s="45"/>
      <c r="P120" s="45"/>
      <c r="Q120" s="45"/>
      <c r="R120" s="45"/>
      <c r="S120" s="45"/>
      <c r="T120" s="93"/>
      <c r="AT120" s="22" t="s">
        <v>141</v>
      </c>
      <c r="AU120" s="22" t="s">
        <v>86</v>
      </c>
    </row>
    <row r="121" s="1" customFormat="1" ht="22.8" customHeight="1">
      <c r="B121" s="44"/>
      <c r="C121" s="219" t="s">
        <v>195</v>
      </c>
      <c r="D121" s="219" t="s">
        <v>132</v>
      </c>
      <c r="E121" s="220" t="s">
        <v>478</v>
      </c>
      <c r="F121" s="221" t="s">
        <v>479</v>
      </c>
      <c r="G121" s="222" t="s">
        <v>474</v>
      </c>
      <c r="H121" s="223">
        <v>100</v>
      </c>
      <c r="I121" s="224"/>
      <c r="J121" s="225">
        <f>ROUND(I121*H121,2)</f>
        <v>0</v>
      </c>
      <c r="K121" s="221" t="s">
        <v>136</v>
      </c>
      <c r="L121" s="70"/>
      <c r="M121" s="226" t="s">
        <v>21</v>
      </c>
      <c r="N121" s="227" t="s">
        <v>47</v>
      </c>
      <c r="O121" s="45"/>
      <c r="P121" s="228">
        <f>O121*H121</f>
        <v>0</v>
      </c>
      <c r="Q121" s="228">
        <v>0</v>
      </c>
      <c r="R121" s="228">
        <f>Q121*H121</f>
        <v>0</v>
      </c>
      <c r="S121" s="228">
        <v>0</v>
      </c>
      <c r="T121" s="229">
        <f>S121*H121</f>
        <v>0</v>
      </c>
      <c r="AR121" s="22" t="s">
        <v>137</v>
      </c>
      <c r="AT121" s="22" t="s">
        <v>132</v>
      </c>
      <c r="AU121" s="22" t="s">
        <v>86</v>
      </c>
      <c r="AY121" s="22" t="s">
        <v>130</v>
      </c>
      <c r="BE121" s="230">
        <f>IF(N121="základní",J121,0)</f>
        <v>0</v>
      </c>
      <c r="BF121" s="230">
        <f>IF(N121="snížená",J121,0)</f>
        <v>0</v>
      </c>
      <c r="BG121" s="230">
        <f>IF(N121="zákl. přenesená",J121,0)</f>
        <v>0</v>
      </c>
      <c r="BH121" s="230">
        <f>IF(N121="sníž. přenesená",J121,0)</f>
        <v>0</v>
      </c>
      <c r="BI121" s="230">
        <f>IF(N121="nulová",J121,0)</f>
        <v>0</v>
      </c>
      <c r="BJ121" s="22" t="s">
        <v>84</v>
      </c>
      <c r="BK121" s="230">
        <f>ROUND(I121*H121,2)</f>
        <v>0</v>
      </c>
      <c r="BL121" s="22" t="s">
        <v>137</v>
      </c>
      <c r="BM121" s="22" t="s">
        <v>480</v>
      </c>
    </row>
    <row r="122" s="1" customFormat="1">
      <c r="B122" s="44"/>
      <c r="C122" s="72"/>
      <c r="D122" s="231" t="s">
        <v>139</v>
      </c>
      <c r="E122" s="72"/>
      <c r="F122" s="232" t="s">
        <v>481</v>
      </c>
      <c r="G122" s="72"/>
      <c r="H122" s="72"/>
      <c r="I122" s="189"/>
      <c r="J122" s="72"/>
      <c r="K122" s="72"/>
      <c r="L122" s="70"/>
      <c r="M122" s="233"/>
      <c r="N122" s="45"/>
      <c r="O122" s="45"/>
      <c r="P122" s="45"/>
      <c r="Q122" s="45"/>
      <c r="R122" s="45"/>
      <c r="S122" s="45"/>
      <c r="T122" s="93"/>
      <c r="AT122" s="22" t="s">
        <v>139</v>
      </c>
      <c r="AU122" s="22" t="s">
        <v>86</v>
      </c>
    </row>
    <row r="123" s="1" customFormat="1">
      <c r="B123" s="44"/>
      <c r="C123" s="72"/>
      <c r="D123" s="231" t="s">
        <v>141</v>
      </c>
      <c r="E123" s="72"/>
      <c r="F123" s="234" t="s">
        <v>477</v>
      </c>
      <c r="G123" s="72"/>
      <c r="H123" s="72"/>
      <c r="I123" s="189"/>
      <c r="J123" s="72"/>
      <c r="K123" s="72"/>
      <c r="L123" s="70"/>
      <c r="M123" s="233"/>
      <c r="N123" s="45"/>
      <c r="O123" s="45"/>
      <c r="P123" s="45"/>
      <c r="Q123" s="45"/>
      <c r="R123" s="45"/>
      <c r="S123" s="45"/>
      <c r="T123" s="93"/>
      <c r="AT123" s="22" t="s">
        <v>141</v>
      </c>
      <c r="AU123" s="22" t="s">
        <v>86</v>
      </c>
    </row>
    <row r="124" s="11" customFormat="1">
      <c r="B124" s="235"/>
      <c r="C124" s="236"/>
      <c r="D124" s="231" t="s">
        <v>148</v>
      </c>
      <c r="E124" s="236"/>
      <c r="F124" s="238" t="s">
        <v>482</v>
      </c>
      <c r="G124" s="236"/>
      <c r="H124" s="239">
        <v>100</v>
      </c>
      <c r="I124" s="240"/>
      <c r="J124" s="236"/>
      <c r="K124" s="236"/>
      <c r="L124" s="241"/>
      <c r="M124" s="242"/>
      <c r="N124" s="243"/>
      <c r="O124" s="243"/>
      <c r="P124" s="243"/>
      <c r="Q124" s="243"/>
      <c r="R124" s="243"/>
      <c r="S124" s="243"/>
      <c r="T124" s="244"/>
      <c r="AT124" s="245" t="s">
        <v>148</v>
      </c>
      <c r="AU124" s="245" t="s">
        <v>86</v>
      </c>
      <c r="AV124" s="11" t="s">
        <v>86</v>
      </c>
      <c r="AW124" s="11" t="s">
        <v>6</v>
      </c>
      <c r="AX124" s="11" t="s">
        <v>84</v>
      </c>
      <c r="AY124" s="245" t="s">
        <v>130</v>
      </c>
    </row>
    <row r="125" s="1" customFormat="1" ht="22.8" customHeight="1">
      <c r="B125" s="44"/>
      <c r="C125" s="219" t="s">
        <v>200</v>
      </c>
      <c r="D125" s="219" t="s">
        <v>132</v>
      </c>
      <c r="E125" s="220" t="s">
        <v>483</v>
      </c>
      <c r="F125" s="221" t="s">
        <v>484</v>
      </c>
      <c r="G125" s="222" t="s">
        <v>474</v>
      </c>
      <c r="H125" s="223">
        <v>5</v>
      </c>
      <c r="I125" s="224"/>
      <c r="J125" s="225">
        <f>ROUND(I125*H125,2)</f>
        <v>0</v>
      </c>
      <c r="K125" s="221" t="s">
        <v>136</v>
      </c>
      <c r="L125" s="70"/>
      <c r="M125" s="226" t="s">
        <v>21</v>
      </c>
      <c r="N125" s="227" t="s">
        <v>47</v>
      </c>
      <c r="O125" s="45"/>
      <c r="P125" s="228">
        <f>O125*H125</f>
        <v>0</v>
      </c>
      <c r="Q125" s="228">
        <v>0</v>
      </c>
      <c r="R125" s="228">
        <f>Q125*H125</f>
        <v>0</v>
      </c>
      <c r="S125" s="228">
        <v>0</v>
      </c>
      <c r="T125" s="229">
        <f>S125*H125</f>
        <v>0</v>
      </c>
      <c r="AR125" s="22" t="s">
        <v>137</v>
      </c>
      <c r="AT125" s="22" t="s">
        <v>132</v>
      </c>
      <c r="AU125" s="22" t="s">
        <v>86</v>
      </c>
      <c r="AY125" s="22" t="s">
        <v>130</v>
      </c>
      <c r="BE125" s="230">
        <f>IF(N125="základní",J125,0)</f>
        <v>0</v>
      </c>
      <c r="BF125" s="230">
        <f>IF(N125="snížená",J125,0)</f>
        <v>0</v>
      </c>
      <c r="BG125" s="230">
        <f>IF(N125="zákl. přenesená",J125,0)</f>
        <v>0</v>
      </c>
      <c r="BH125" s="230">
        <f>IF(N125="sníž. přenesená",J125,0)</f>
        <v>0</v>
      </c>
      <c r="BI125" s="230">
        <f>IF(N125="nulová",J125,0)</f>
        <v>0</v>
      </c>
      <c r="BJ125" s="22" t="s">
        <v>84</v>
      </c>
      <c r="BK125" s="230">
        <f>ROUND(I125*H125,2)</f>
        <v>0</v>
      </c>
      <c r="BL125" s="22" t="s">
        <v>137</v>
      </c>
      <c r="BM125" s="22" t="s">
        <v>485</v>
      </c>
    </row>
    <row r="126" s="1" customFormat="1">
      <c r="B126" s="44"/>
      <c r="C126" s="72"/>
      <c r="D126" s="231" t="s">
        <v>139</v>
      </c>
      <c r="E126" s="72"/>
      <c r="F126" s="232" t="s">
        <v>486</v>
      </c>
      <c r="G126" s="72"/>
      <c r="H126" s="72"/>
      <c r="I126" s="189"/>
      <c r="J126" s="72"/>
      <c r="K126" s="72"/>
      <c r="L126" s="70"/>
      <c r="M126" s="233"/>
      <c r="N126" s="45"/>
      <c r="O126" s="45"/>
      <c r="P126" s="45"/>
      <c r="Q126" s="45"/>
      <c r="R126" s="45"/>
      <c r="S126" s="45"/>
      <c r="T126" s="93"/>
      <c r="AT126" s="22" t="s">
        <v>139</v>
      </c>
      <c r="AU126" s="22" t="s">
        <v>86</v>
      </c>
    </row>
    <row r="127" s="1" customFormat="1">
      <c r="B127" s="44"/>
      <c r="C127" s="72"/>
      <c r="D127" s="231" t="s">
        <v>141</v>
      </c>
      <c r="E127" s="72"/>
      <c r="F127" s="234" t="s">
        <v>487</v>
      </c>
      <c r="G127" s="72"/>
      <c r="H127" s="72"/>
      <c r="I127" s="189"/>
      <c r="J127" s="72"/>
      <c r="K127" s="72"/>
      <c r="L127" s="70"/>
      <c r="M127" s="233"/>
      <c r="N127" s="45"/>
      <c r="O127" s="45"/>
      <c r="P127" s="45"/>
      <c r="Q127" s="45"/>
      <c r="R127" s="45"/>
      <c r="S127" s="45"/>
      <c r="T127" s="93"/>
      <c r="AT127" s="22" t="s">
        <v>141</v>
      </c>
      <c r="AU127" s="22" t="s">
        <v>86</v>
      </c>
    </row>
    <row r="128" s="1" customFormat="1" ht="22.8" customHeight="1">
      <c r="B128" s="44"/>
      <c r="C128" s="219" t="s">
        <v>206</v>
      </c>
      <c r="D128" s="219" t="s">
        <v>132</v>
      </c>
      <c r="E128" s="220" t="s">
        <v>488</v>
      </c>
      <c r="F128" s="221" t="s">
        <v>489</v>
      </c>
      <c r="G128" s="222" t="s">
        <v>254</v>
      </c>
      <c r="H128" s="223">
        <v>35</v>
      </c>
      <c r="I128" s="224"/>
      <c r="J128" s="225">
        <f>ROUND(I128*H128,2)</f>
        <v>0</v>
      </c>
      <c r="K128" s="221" t="s">
        <v>136</v>
      </c>
      <c r="L128" s="70"/>
      <c r="M128" s="226" t="s">
        <v>21</v>
      </c>
      <c r="N128" s="227" t="s">
        <v>47</v>
      </c>
      <c r="O128" s="45"/>
      <c r="P128" s="228">
        <f>O128*H128</f>
        <v>0</v>
      </c>
      <c r="Q128" s="228">
        <v>0.0117</v>
      </c>
      <c r="R128" s="228">
        <f>Q128*H128</f>
        <v>0.40950000000000003</v>
      </c>
      <c r="S128" s="228">
        <v>0</v>
      </c>
      <c r="T128" s="229">
        <f>S128*H128</f>
        <v>0</v>
      </c>
      <c r="AR128" s="22" t="s">
        <v>137</v>
      </c>
      <c r="AT128" s="22" t="s">
        <v>132</v>
      </c>
      <c r="AU128" s="22" t="s">
        <v>86</v>
      </c>
      <c r="AY128" s="22" t="s">
        <v>130</v>
      </c>
      <c r="BE128" s="230">
        <f>IF(N128="základní",J128,0)</f>
        <v>0</v>
      </c>
      <c r="BF128" s="230">
        <f>IF(N128="snížená",J128,0)</f>
        <v>0</v>
      </c>
      <c r="BG128" s="230">
        <f>IF(N128="zákl. přenesená",J128,0)</f>
        <v>0</v>
      </c>
      <c r="BH128" s="230">
        <f>IF(N128="sníž. přenesená",J128,0)</f>
        <v>0</v>
      </c>
      <c r="BI128" s="230">
        <f>IF(N128="nulová",J128,0)</f>
        <v>0</v>
      </c>
      <c r="BJ128" s="22" t="s">
        <v>84</v>
      </c>
      <c r="BK128" s="230">
        <f>ROUND(I128*H128,2)</f>
        <v>0</v>
      </c>
      <c r="BL128" s="22" t="s">
        <v>137</v>
      </c>
      <c r="BM128" s="22" t="s">
        <v>490</v>
      </c>
    </row>
    <row r="129" s="1" customFormat="1">
      <c r="B129" s="44"/>
      <c r="C129" s="72"/>
      <c r="D129" s="231" t="s">
        <v>139</v>
      </c>
      <c r="E129" s="72"/>
      <c r="F129" s="232" t="s">
        <v>491</v>
      </c>
      <c r="G129" s="72"/>
      <c r="H129" s="72"/>
      <c r="I129" s="189"/>
      <c r="J129" s="72"/>
      <c r="K129" s="72"/>
      <c r="L129" s="70"/>
      <c r="M129" s="233"/>
      <c r="N129" s="45"/>
      <c r="O129" s="45"/>
      <c r="P129" s="45"/>
      <c r="Q129" s="45"/>
      <c r="R129" s="45"/>
      <c r="S129" s="45"/>
      <c r="T129" s="93"/>
      <c r="AT129" s="22" t="s">
        <v>139</v>
      </c>
      <c r="AU129" s="22" t="s">
        <v>86</v>
      </c>
    </row>
    <row r="130" s="1" customFormat="1">
      <c r="B130" s="44"/>
      <c r="C130" s="72"/>
      <c r="D130" s="231" t="s">
        <v>141</v>
      </c>
      <c r="E130" s="72"/>
      <c r="F130" s="234" t="s">
        <v>492</v>
      </c>
      <c r="G130" s="72"/>
      <c r="H130" s="72"/>
      <c r="I130" s="189"/>
      <c r="J130" s="72"/>
      <c r="K130" s="72"/>
      <c r="L130" s="70"/>
      <c r="M130" s="233"/>
      <c r="N130" s="45"/>
      <c r="O130" s="45"/>
      <c r="P130" s="45"/>
      <c r="Q130" s="45"/>
      <c r="R130" s="45"/>
      <c r="S130" s="45"/>
      <c r="T130" s="93"/>
      <c r="AT130" s="22" t="s">
        <v>141</v>
      </c>
      <c r="AU130" s="22" t="s">
        <v>86</v>
      </c>
    </row>
    <row r="131" s="1" customFormat="1" ht="22.8" customHeight="1">
      <c r="B131" s="44"/>
      <c r="C131" s="246" t="s">
        <v>213</v>
      </c>
      <c r="D131" s="246" t="s">
        <v>219</v>
      </c>
      <c r="E131" s="247" t="s">
        <v>493</v>
      </c>
      <c r="F131" s="248" t="s">
        <v>494</v>
      </c>
      <c r="G131" s="249" t="s">
        <v>157</v>
      </c>
      <c r="H131" s="250">
        <v>42</v>
      </c>
      <c r="I131" s="251"/>
      <c r="J131" s="252">
        <f>ROUND(I131*H131,2)</f>
        <v>0</v>
      </c>
      <c r="K131" s="248" t="s">
        <v>21</v>
      </c>
      <c r="L131" s="253"/>
      <c r="M131" s="254" t="s">
        <v>21</v>
      </c>
      <c r="N131" s="255" t="s">
        <v>47</v>
      </c>
      <c r="O131" s="45"/>
      <c r="P131" s="228">
        <f>O131*H131</f>
        <v>0</v>
      </c>
      <c r="Q131" s="228">
        <v>0.016469999999999999</v>
      </c>
      <c r="R131" s="228">
        <f>Q131*H131</f>
        <v>0.69173999999999991</v>
      </c>
      <c r="S131" s="228">
        <v>0</v>
      </c>
      <c r="T131" s="229">
        <f>S131*H131</f>
        <v>0</v>
      </c>
      <c r="AR131" s="22" t="s">
        <v>177</v>
      </c>
      <c r="AT131" s="22" t="s">
        <v>219</v>
      </c>
      <c r="AU131" s="22" t="s">
        <v>86</v>
      </c>
      <c r="AY131" s="22" t="s">
        <v>130</v>
      </c>
      <c r="BE131" s="230">
        <f>IF(N131="základní",J131,0)</f>
        <v>0</v>
      </c>
      <c r="BF131" s="230">
        <f>IF(N131="snížená",J131,0)</f>
        <v>0</v>
      </c>
      <c r="BG131" s="230">
        <f>IF(N131="zákl. přenesená",J131,0)</f>
        <v>0</v>
      </c>
      <c r="BH131" s="230">
        <f>IF(N131="sníž. přenesená",J131,0)</f>
        <v>0</v>
      </c>
      <c r="BI131" s="230">
        <f>IF(N131="nulová",J131,0)</f>
        <v>0</v>
      </c>
      <c r="BJ131" s="22" t="s">
        <v>84</v>
      </c>
      <c r="BK131" s="230">
        <f>ROUND(I131*H131,2)</f>
        <v>0</v>
      </c>
      <c r="BL131" s="22" t="s">
        <v>137</v>
      </c>
      <c r="BM131" s="22" t="s">
        <v>495</v>
      </c>
    </row>
    <row r="132" s="1" customFormat="1">
      <c r="B132" s="44"/>
      <c r="C132" s="72"/>
      <c r="D132" s="231" t="s">
        <v>139</v>
      </c>
      <c r="E132" s="72"/>
      <c r="F132" s="232" t="s">
        <v>494</v>
      </c>
      <c r="G132" s="72"/>
      <c r="H132" s="72"/>
      <c r="I132" s="189"/>
      <c r="J132" s="72"/>
      <c r="K132" s="72"/>
      <c r="L132" s="70"/>
      <c r="M132" s="233"/>
      <c r="N132" s="45"/>
      <c r="O132" s="45"/>
      <c r="P132" s="45"/>
      <c r="Q132" s="45"/>
      <c r="R132" s="45"/>
      <c r="S132" s="45"/>
      <c r="T132" s="93"/>
      <c r="AT132" s="22" t="s">
        <v>139</v>
      </c>
      <c r="AU132" s="22" t="s">
        <v>86</v>
      </c>
    </row>
    <row r="133" s="1" customFormat="1" ht="14.4" customHeight="1">
      <c r="B133" s="44"/>
      <c r="C133" s="219" t="s">
        <v>10</v>
      </c>
      <c r="D133" s="219" t="s">
        <v>132</v>
      </c>
      <c r="E133" s="220" t="s">
        <v>496</v>
      </c>
      <c r="F133" s="221" t="s">
        <v>497</v>
      </c>
      <c r="G133" s="222" t="s">
        <v>157</v>
      </c>
      <c r="H133" s="223">
        <v>42</v>
      </c>
      <c r="I133" s="224"/>
      <c r="J133" s="225">
        <f>ROUND(I133*H133,2)</f>
        <v>0</v>
      </c>
      <c r="K133" s="221" t="s">
        <v>136</v>
      </c>
      <c r="L133" s="70"/>
      <c r="M133" s="226" t="s">
        <v>21</v>
      </c>
      <c r="N133" s="227" t="s">
        <v>47</v>
      </c>
      <c r="O133" s="45"/>
      <c r="P133" s="228">
        <f>O133*H133</f>
        <v>0</v>
      </c>
      <c r="Q133" s="228">
        <v>0</v>
      </c>
      <c r="R133" s="228">
        <f>Q133*H133</f>
        <v>0</v>
      </c>
      <c r="S133" s="228">
        <v>0.0030000000000000001</v>
      </c>
      <c r="T133" s="229">
        <f>S133*H133</f>
        <v>0.126</v>
      </c>
      <c r="AR133" s="22" t="s">
        <v>137</v>
      </c>
      <c r="AT133" s="22" t="s">
        <v>132</v>
      </c>
      <c r="AU133" s="22" t="s">
        <v>86</v>
      </c>
      <c r="AY133" s="22" t="s">
        <v>130</v>
      </c>
      <c r="BE133" s="230">
        <f>IF(N133="základní",J133,0)</f>
        <v>0</v>
      </c>
      <c r="BF133" s="230">
        <f>IF(N133="snížená",J133,0)</f>
        <v>0</v>
      </c>
      <c r="BG133" s="230">
        <f>IF(N133="zákl. přenesená",J133,0)</f>
        <v>0</v>
      </c>
      <c r="BH133" s="230">
        <f>IF(N133="sníž. přenesená",J133,0)</f>
        <v>0</v>
      </c>
      <c r="BI133" s="230">
        <f>IF(N133="nulová",J133,0)</f>
        <v>0</v>
      </c>
      <c r="BJ133" s="22" t="s">
        <v>84</v>
      </c>
      <c r="BK133" s="230">
        <f>ROUND(I133*H133,2)</f>
        <v>0</v>
      </c>
      <c r="BL133" s="22" t="s">
        <v>137</v>
      </c>
      <c r="BM133" s="22" t="s">
        <v>498</v>
      </c>
    </row>
    <row r="134" s="1" customFormat="1">
      <c r="B134" s="44"/>
      <c r="C134" s="72"/>
      <c r="D134" s="231" t="s">
        <v>139</v>
      </c>
      <c r="E134" s="72"/>
      <c r="F134" s="232" t="s">
        <v>499</v>
      </c>
      <c r="G134" s="72"/>
      <c r="H134" s="72"/>
      <c r="I134" s="189"/>
      <c r="J134" s="72"/>
      <c r="K134" s="72"/>
      <c r="L134" s="70"/>
      <c r="M134" s="233"/>
      <c r="N134" s="45"/>
      <c r="O134" s="45"/>
      <c r="P134" s="45"/>
      <c r="Q134" s="45"/>
      <c r="R134" s="45"/>
      <c r="S134" s="45"/>
      <c r="T134" s="93"/>
      <c r="AT134" s="22" t="s">
        <v>139</v>
      </c>
      <c r="AU134" s="22" t="s">
        <v>86</v>
      </c>
    </row>
    <row r="135" s="1" customFormat="1" ht="22.8" customHeight="1">
      <c r="B135" s="44"/>
      <c r="C135" s="219" t="s">
        <v>232</v>
      </c>
      <c r="D135" s="219" t="s">
        <v>132</v>
      </c>
      <c r="E135" s="220" t="s">
        <v>500</v>
      </c>
      <c r="F135" s="221" t="s">
        <v>501</v>
      </c>
      <c r="G135" s="222" t="s">
        <v>135</v>
      </c>
      <c r="H135" s="223">
        <v>90</v>
      </c>
      <c r="I135" s="224"/>
      <c r="J135" s="225">
        <f>ROUND(I135*H135,2)</f>
        <v>0</v>
      </c>
      <c r="K135" s="221" t="s">
        <v>136</v>
      </c>
      <c r="L135" s="70"/>
      <c r="M135" s="226" t="s">
        <v>21</v>
      </c>
      <c r="N135" s="227" t="s">
        <v>47</v>
      </c>
      <c r="O135" s="45"/>
      <c r="P135" s="228">
        <f>O135*H135</f>
        <v>0</v>
      </c>
      <c r="Q135" s="228">
        <v>0</v>
      </c>
      <c r="R135" s="228">
        <f>Q135*H135</f>
        <v>0</v>
      </c>
      <c r="S135" s="228">
        <v>0.088999999999999996</v>
      </c>
      <c r="T135" s="229">
        <f>S135*H135</f>
        <v>8.0099999999999998</v>
      </c>
      <c r="AR135" s="22" t="s">
        <v>137</v>
      </c>
      <c r="AT135" s="22" t="s">
        <v>132</v>
      </c>
      <c r="AU135" s="22" t="s">
        <v>86</v>
      </c>
      <c r="AY135" s="22" t="s">
        <v>130</v>
      </c>
      <c r="BE135" s="230">
        <f>IF(N135="základní",J135,0)</f>
        <v>0</v>
      </c>
      <c r="BF135" s="230">
        <f>IF(N135="snížená",J135,0)</f>
        <v>0</v>
      </c>
      <c r="BG135" s="230">
        <f>IF(N135="zákl. přenesená",J135,0)</f>
        <v>0</v>
      </c>
      <c r="BH135" s="230">
        <f>IF(N135="sníž. přenesená",J135,0)</f>
        <v>0</v>
      </c>
      <c r="BI135" s="230">
        <f>IF(N135="nulová",J135,0)</f>
        <v>0</v>
      </c>
      <c r="BJ135" s="22" t="s">
        <v>84</v>
      </c>
      <c r="BK135" s="230">
        <f>ROUND(I135*H135,2)</f>
        <v>0</v>
      </c>
      <c r="BL135" s="22" t="s">
        <v>137</v>
      </c>
      <c r="BM135" s="22" t="s">
        <v>502</v>
      </c>
    </row>
    <row r="136" s="1" customFormat="1">
      <c r="B136" s="44"/>
      <c r="C136" s="72"/>
      <c r="D136" s="231" t="s">
        <v>139</v>
      </c>
      <c r="E136" s="72"/>
      <c r="F136" s="232" t="s">
        <v>503</v>
      </c>
      <c r="G136" s="72"/>
      <c r="H136" s="72"/>
      <c r="I136" s="189"/>
      <c r="J136" s="72"/>
      <c r="K136" s="72"/>
      <c r="L136" s="70"/>
      <c r="M136" s="233"/>
      <c r="N136" s="45"/>
      <c r="O136" s="45"/>
      <c r="P136" s="45"/>
      <c r="Q136" s="45"/>
      <c r="R136" s="45"/>
      <c r="S136" s="45"/>
      <c r="T136" s="93"/>
      <c r="AT136" s="22" t="s">
        <v>139</v>
      </c>
      <c r="AU136" s="22" t="s">
        <v>86</v>
      </c>
    </row>
    <row r="137" s="1" customFormat="1">
      <c r="B137" s="44"/>
      <c r="C137" s="72"/>
      <c r="D137" s="231" t="s">
        <v>141</v>
      </c>
      <c r="E137" s="72"/>
      <c r="F137" s="234" t="s">
        <v>504</v>
      </c>
      <c r="G137" s="72"/>
      <c r="H137" s="72"/>
      <c r="I137" s="189"/>
      <c r="J137" s="72"/>
      <c r="K137" s="72"/>
      <c r="L137" s="70"/>
      <c r="M137" s="233"/>
      <c r="N137" s="45"/>
      <c r="O137" s="45"/>
      <c r="P137" s="45"/>
      <c r="Q137" s="45"/>
      <c r="R137" s="45"/>
      <c r="S137" s="45"/>
      <c r="T137" s="93"/>
      <c r="AT137" s="22" t="s">
        <v>141</v>
      </c>
      <c r="AU137" s="22" t="s">
        <v>86</v>
      </c>
    </row>
    <row r="138" s="10" customFormat="1" ht="29.88" customHeight="1">
      <c r="B138" s="203"/>
      <c r="C138" s="204"/>
      <c r="D138" s="205" t="s">
        <v>75</v>
      </c>
      <c r="E138" s="217" t="s">
        <v>352</v>
      </c>
      <c r="F138" s="217" t="s">
        <v>353</v>
      </c>
      <c r="G138" s="204"/>
      <c r="H138" s="204"/>
      <c r="I138" s="207"/>
      <c r="J138" s="218">
        <f>BK138</f>
        <v>0</v>
      </c>
      <c r="K138" s="204"/>
      <c r="L138" s="209"/>
      <c r="M138" s="210"/>
      <c r="N138" s="211"/>
      <c r="O138" s="211"/>
      <c r="P138" s="212">
        <f>SUM(P139:P148)</f>
        <v>0</v>
      </c>
      <c r="Q138" s="211"/>
      <c r="R138" s="212">
        <f>SUM(R139:R148)</f>
        <v>0</v>
      </c>
      <c r="S138" s="211"/>
      <c r="T138" s="213">
        <f>SUM(T139:T148)</f>
        <v>0</v>
      </c>
      <c r="AR138" s="214" t="s">
        <v>84</v>
      </c>
      <c r="AT138" s="215" t="s">
        <v>75</v>
      </c>
      <c r="AU138" s="215" t="s">
        <v>84</v>
      </c>
      <c r="AY138" s="214" t="s">
        <v>130</v>
      </c>
      <c r="BK138" s="216">
        <f>SUM(BK139:BK148)</f>
        <v>0</v>
      </c>
    </row>
    <row r="139" s="1" customFormat="1" ht="22.8" customHeight="1">
      <c r="B139" s="44"/>
      <c r="C139" s="219" t="s">
        <v>239</v>
      </c>
      <c r="D139" s="219" t="s">
        <v>132</v>
      </c>
      <c r="E139" s="220" t="s">
        <v>505</v>
      </c>
      <c r="F139" s="221" t="s">
        <v>506</v>
      </c>
      <c r="G139" s="222" t="s">
        <v>357</v>
      </c>
      <c r="H139" s="223">
        <v>8.1359999999999992</v>
      </c>
      <c r="I139" s="224"/>
      <c r="J139" s="225">
        <f>ROUND(I139*H139,2)</f>
        <v>0</v>
      </c>
      <c r="K139" s="221" t="s">
        <v>136</v>
      </c>
      <c r="L139" s="70"/>
      <c r="M139" s="226" t="s">
        <v>21</v>
      </c>
      <c r="N139" s="227" t="s">
        <v>47</v>
      </c>
      <c r="O139" s="45"/>
      <c r="P139" s="228">
        <f>O139*H139</f>
        <v>0</v>
      </c>
      <c r="Q139" s="228">
        <v>0</v>
      </c>
      <c r="R139" s="228">
        <f>Q139*H139</f>
        <v>0</v>
      </c>
      <c r="S139" s="228">
        <v>0</v>
      </c>
      <c r="T139" s="229">
        <f>S139*H139</f>
        <v>0</v>
      </c>
      <c r="AR139" s="22" t="s">
        <v>137</v>
      </c>
      <c r="AT139" s="22" t="s">
        <v>132</v>
      </c>
      <c r="AU139" s="22" t="s">
        <v>86</v>
      </c>
      <c r="AY139" s="22" t="s">
        <v>130</v>
      </c>
      <c r="BE139" s="230">
        <f>IF(N139="základní",J139,0)</f>
        <v>0</v>
      </c>
      <c r="BF139" s="230">
        <f>IF(N139="snížená",J139,0)</f>
        <v>0</v>
      </c>
      <c r="BG139" s="230">
        <f>IF(N139="zákl. přenesená",J139,0)</f>
        <v>0</v>
      </c>
      <c r="BH139" s="230">
        <f>IF(N139="sníž. přenesená",J139,0)</f>
        <v>0</v>
      </c>
      <c r="BI139" s="230">
        <f>IF(N139="nulová",J139,0)</f>
        <v>0</v>
      </c>
      <c r="BJ139" s="22" t="s">
        <v>84</v>
      </c>
      <c r="BK139" s="230">
        <f>ROUND(I139*H139,2)</f>
        <v>0</v>
      </c>
      <c r="BL139" s="22" t="s">
        <v>137</v>
      </c>
      <c r="BM139" s="22" t="s">
        <v>507</v>
      </c>
    </row>
    <row r="140" s="1" customFormat="1">
      <c r="B140" s="44"/>
      <c r="C140" s="72"/>
      <c r="D140" s="231" t="s">
        <v>139</v>
      </c>
      <c r="E140" s="72"/>
      <c r="F140" s="232" t="s">
        <v>508</v>
      </c>
      <c r="G140" s="72"/>
      <c r="H140" s="72"/>
      <c r="I140" s="189"/>
      <c r="J140" s="72"/>
      <c r="K140" s="72"/>
      <c r="L140" s="70"/>
      <c r="M140" s="233"/>
      <c r="N140" s="45"/>
      <c r="O140" s="45"/>
      <c r="P140" s="45"/>
      <c r="Q140" s="45"/>
      <c r="R140" s="45"/>
      <c r="S140" s="45"/>
      <c r="T140" s="93"/>
      <c r="AT140" s="22" t="s">
        <v>139</v>
      </c>
      <c r="AU140" s="22" t="s">
        <v>86</v>
      </c>
    </row>
    <row r="141" s="1" customFormat="1">
      <c r="B141" s="44"/>
      <c r="C141" s="72"/>
      <c r="D141" s="231" t="s">
        <v>141</v>
      </c>
      <c r="E141" s="72"/>
      <c r="F141" s="234" t="s">
        <v>509</v>
      </c>
      <c r="G141" s="72"/>
      <c r="H141" s="72"/>
      <c r="I141" s="189"/>
      <c r="J141" s="72"/>
      <c r="K141" s="72"/>
      <c r="L141" s="70"/>
      <c r="M141" s="233"/>
      <c r="N141" s="45"/>
      <c r="O141" s="45"/>
      <c r="P141" s="45"/>
      <c r="Q141" s="45"/>
      <c r="R141" s="45"/>
      <c r="S141" s="45"/>
      <c r="T141" s="93"/>
      <c r="AT141" s="22" t="s">
        <v>141</v>
      </c>
      <c r="AU141" s="22" t="s">
        <v>86</v>
      </c>
    </row>
    <row r="142" s="1" customFormat="1" ht="22.8" customHeight="1">
      <c r="B142" s="44"/>
      <c r="C142" s="219" t="s">
        <v>245</v>
      </c>
      <c r="D142" s="219" t="s">
        <v>132</v>
      </c>
      <c r="E142" s="220" t="s">
        <v>510</v>
      </c>
      <c r="F142" s="221" t="s">
        <v>511</v>
      </c>
      <c r="G142" s="222" t="s">
        <v>357</v>
      </c>
      <c r="H142" s="223">
        <v>146.44800000000001</v>
      </c>
      <c r="I142" s="224"/>
      <c r="J142" s="225">
        <f>ROUND(I142*H142,2)</f>
        <v>0</v>
      </c>
      <c r="K142" s="221" t="s">
        <v>136</v>
      </c>
      <c r="L142" s="70"/>
      <c r="M142" s="226" t="s">
        <v>21</v>
      </c>
      <c r="N142" s="227" t="s">
        <v>47</v>
      </c>
      <c r="O142" s="45"/>
      <c r="P142" s="228">
        <f>O142*H142</f>
        <v>0</v>
      </c>
      <c r="Q142" s="228">
        <v>0</v>
      </c>
      <c r="R142" s="228">
        <f>Q142*H142</f>
        <v>0</v>
      </c>
      <c r="S142" s="228">
        <v>0</v>
      </c>
      <c r="T142" s="229">
        <f>S142*H142</f>
        <v>0</v>
      </c>
      <c r="AR142" s="22" t="s">
        <v>137</v>
      </c>
      <c r="AT142" s="22" t="s">
        <v>132</v>
      </c>
      <c r="AU142" s="22" t="s">
        <v>86</v>
      </c>
      <c r="AY142" s="22" t="s">
        <v>130</v>
      </c>
      <c r="BE142" s="230">
        <f>IF(N142="základní",J142,0)</f>
        <v>0</v>
      </c>
      <c r="BF142" s="230">
        <f>IF(N142="snížená",J142,0)</f>
        <v>0</v>
      </c>
      <c r="BG142" s="230">
        <f>IF(N142="zákl. přenesená",J142,0)</f>
        <v>0</v>
      </c>
      <c r="BH142" s="230">
        <f>IF(N142="sníž. přenesená",J142,0)</f>
        <v>0</v>
      </c>
      <c r="BI142" s="230">
        <f>IF(N142="nulová",J142,0)</f>
        <v>0</v>
      </c>
      <c r="BJ142" s="22" t="s">
        <v>84</v>
      </c>
      <c r="BK142" s="230">
        <f>ROUND(I142*H142,2)</f>
        <v>0</v>
      </c>
      <c r="BL142" s="22" t="s">
        <v>137</v>
      </c>
      <c r="BM142" s="22" t="s">
        <v>512</v>
      </c>
    </row>
    <row r="143" s="1" customFormat="1">
      <c r="B143" s="44"/>
      <c r="C143" s="72"/>
      <c r="D143" s="231" t="s">
        <v>139</v>
      </c>
      <c r="E143" s="72"/>
      <c r="F143" s="232" t="s">
        <v>513</v>
      </c>
      <c r="G143" s="72"/>
      <c r="H143" s="72"/>
      <c r="I143" s="189"/>
      <c r="J143" s="72"/>
      <c r="K143" s="72"/>
      <c r="L143" s="70"/>
      <c r="M143" s="233"/>
      <c r="N143" s="45"/>
      <c r="O143" s="45"/>
      <c r="P143" s="45"/>
      <c r="Q143" s="45"/>
      <c r="R143" s="45"/>
      <c r="S143" s="45"/>
      <c r="T143" s="93"/>
      <c r="AT143" s="22" t="s">
        <v>139</v>
      </c>
      <c r="AU143" s="22" t="s">
        <v>86</v>
      </c>
    </row>
    <row r="144" s="1" customFormat="1">
      <c r="B144" s="44"/>
      <c r="C144" s="72"/>
      <c r="D144" s="231" t="s">
        <v>141</v>
      </c>
      <c r="E144" s="72"/>
      <c r="F144" s="234" t="s">
        <v>509</v>
      </c>
      <c r="G144" s="72"/>
      <c r="H144" s="72"/>
      <c r="I144" s="189"/>
      <c r="J144" s="72"/>
      <c r="K144" s="72"/>
      <c r="L144" s="70"/>
      <c r="M144" s="233"/>
      <c r="N144" s="45"/>
      <c r="O144" s="45"/>
      <c r="P144" s="45"/>
      <c r="Q144" s="45"/>
      <c r="R144" s="45"/>
      <c r="S144" s="45"/>
      <c r="T144" s="93"/>
      <c r="AT144" s="22" t="s">
        <v>141</v>
      </c>
      <c r="AU144" s="22" t="s">
        <v>86</v>
      </c>
    </row>
    <row r="145" s="11" customFormat="1">
      <c r="B145" s="235"/>
      <c r="C145" s="236"/>
      <c r="D145" s="231" t="s">
        <v>148</v>
      </c>
      <c r="E145" s="236"/>
      <c r="F145" s="238" t="s">
        <v>514</v>
      </c>
      <c r="G145" s="236"/>
      <c r="H145" s="239">
        <v>146.44800000000001</v>
      </c>
      <c r="I145" s="240"/>
      <c r="J145" s="236"/>
      <c r="K145" s="236"/>
      <c r="L145" s="241"/>
      <c r="M145" s="242"/>
      <c r="N145" s="243"/>
      <c r="O145" s="243"/>
      <c r="P145" s="243"/>
      <c r="Q145" s="243"/>
      <c r="R145" s="243"/>
      <c r="S145" s="243"/>
      <c r="T145" s="244"/>
      <c r="AT145" s="245" t="s">
        <v>148</v>
      </c>
      <c r="AU145" s="245" t="s">
        <v>86</v>
      </c>
      <c r="AV145" s="11" t="s">
        <v>86</v>
      </c>
      <c r="AW145" s="11" t="s">
        <v>6</v>
      </c>
      <c r="AX145" s="11" t="s">
        <v>84</v>
      </c>
      <c r="AY145" s="245" t="s">
        <v>130</v>
      </c>
    </row>
    <row r="146" s="1" customFormat="1" ht="22.8" customHeight="1">
      <c r="B146" s="44"/>
      <c r="C146" s="219" t="s">
        <v>251</v>
      </c>
      <c r="D146" s="219" t="s">
        <v>132</v>
      </c>
      <c r="E146" s="220" t="s">
        <v>515</v>
      </c>
      <c r="F146" s="221" t="s">
        <v>516</v>
      </c>
      <c r="G146" s="222" t="s">
        <v>357</v>
      </c>
      <c r="H146" s="223">
        <v>8.1359999999999992</v>
      </c>
      <c r="I146" s="224"/>
      <c r="J146" s="225">
        <f>ROUND(I146*H146,2)</f>
        <v>0</v>
      </c>
      <c r="K146" s="221" t="s">
        <v>136</v>
      </c>
      <c r="L146" s="70"/>
      <c r="M146" s="226" t="s">
        <v>21</v>
      </c>
      <c r="N146" s="227" t="s">
        <v>47</v>
      </c>
      <c r="O146" s="45"/>
      <c r="P146" s="228">
        <f>O146*H146</f>
        <v>0</v>
      </c>
      <c r="Q146" s="228">
        <v>0</v>
      </c>
      <c r="R146" s="228">
        <f>Q146*H146</f>
        <v>0</v>
      </c>
      <c r="S146" s="228">
        <v>0</v>
      </c>
      <c r="T146" s="229">
        <f>S146*H146</f>
        <v>0</v>
      </c>
      <c r="AR146" s="22" t="s">
        <v>137</v>
      </c>
      <c r="AT146" s="22" t="s">
        <v>132</v>
      </c>
      <c r="AU146" s="22" t="s">
        <v>86</v>
      </c>
      <c r="AY146" s="22" t="s">
        <v>130</v>
      </c>
      <c r="BE146" s="230">
        <f>IF(N146="základní",J146,0)</f>
        <v>0</v>
      </c>
      <c r="BF146" s="230">
        <f>IF(N146="snížená",J146,0)</f>
        <v>0</v>
      </c>
      <c r="BG146" s="230">
        <f>IF(N146="zákl. přenesená",J146,0)</f>
        <v>0</v>
      </c>
      <c r="BH146" s="230">
        <f>IF(N146="sníž. přenesená",J146,0)</f>
        <v>0</v>
      </c>
      <c r="BI146" s="230">
        <f>IF(N146="nulová",J146,0)</f>
        <v>0</v>
      </c>
      <c r="BJ146" s="22" t="s">
        <v>84</v>
      </c>
      <c r="BK146" s="230">
        <f>ROUND(I146*H146,2)</f>
        <v>0</v>
      </c>
      <c r="BL146" s="22" t="s">
        <v>137</v>
      </c>
      <c r="BM146" s="22" t="s">
        <v>517</v>
      </c>
    </row>
    <row r="147" s="1" customFormat="1">
      <c r="B147" s="44"/>
      <c r="C147" s="72"/>
      <c r="D147" s="231" t="s">
        <v>139</v>
      </c>
      <c r="E147" s="72"/>
      <c r="F147" s="232" t="s">
        <v>518</v>
      </c>
      <c r="G147" s="72"/>
      <c r="H147" s="72"/>
      <c r="I147" s="189"/>
      <c r="J147" s="72"/>
      <c r="K147" s="72"/>
      <c r="L147" s="70"/>
      <c r="M147" s="233"/>
      <c r="N147" s="45"/>
      <c r="O147" s="45"/>
      <c r="P147" s="45"/>
      <c r="Q147" s="45"/>
      <c r="R147" s="45"/>
      <c r="S147" s="45"/>
      <c r="T147" s="93"/>
      <c r="AT147" s="22" t="s">
        <v>139</v>
      </c>
      <c r="AU147" s="22" t="s">
        <v>86</v>
      </c>
    </row>
    <row r="148" s="1" customFormat="1">
      <c r="B148" s="44"/>
      <c r="C148" s="72"/>
      <c r="D148" s="231" t="s">
        <v>141</v>
      </c>
      <c r="E148" s="72"/>
      <c r="F148" s="234" t="s">
        <v>519</v>
      </c>
      <c r="G148" s="72"/>
      <c r="H148" s="72"/>
      <c r="I148" s="189"/>
      <c r="J148" s="72"/>
      <c r="K148" s="72"/>
      <c r="L148" s="70"/>
      <c r="M148" s="233"/>
      <c r="N148" s="45"/>
      <c r="O148" s="45"/>
      <c r="P148" s="45"/>
      <c r="Q148" s="45"/>
      <c r="R148" s="45"/>
      <c r="S148" s="45"/>
      <c r="T148" s="93"/>
      <c r="AT148" s="22" t="s">
        <v>141</v>
      </c>
      <c r="AU148" s="22" t="s">
        <v>86</v>
      </c>
    </row>
    <row r="149" s="10" customFormat="1" ht="29.88" customHeight="1">
      <c r="B149" s="203"/>
      <c r="C149" s="204"/>
      <c r="D149" s="205" t="s">
        <v>75</v>
      </c>
      <c r="E149" s="217" t="s">
        <v>409</v>
      </c>
      <c r="F149" s="217" t="s">
        <v>410</v>
      </c>
      <c r="G149" s="204"/>
      <c r="H149" s="204"/>
      <c r="I149" s="207"/>
      <c r="J149" s="218">
        <f>BK149</f>
        <v>0</v>
      </c>
      <c r="K149" s="204"/>
      <c r="L149" s="209"/>
      <c r="M149" s="210"/>
      <c r="N149" s="211"/>
      <c r="O149" s="211"/>
      <c r="P149" s="212">
        <f>SUM(P150:P152)</f>
        <v>0</v>
      </c>
      <c r="Q149" s="211"/>
      <c r="R149" s="212">
        <f>SUM(R150:R152)</f>
        <v>0</v>
      </c>
      <c r="S149" s="211"/>
      <c r="T149" s="213">
        <f>SUM(T150:T152)</f>
        <v>0</v>
      </c>
      <c r="AR149" s="214" t="s">
        <v>84</v>
      </c>
      <c r="AT149" s="215" t="s">
        <v>75</v>
      </c>
      <c r="AU149" s="215" t="s">
        <v>84</v>
      </c>
      <c r="AY149" s="214" t="s">
        <v>130</v>
      </c>
      <c r="BK149" s="216">
        <f>SUM(BK150:BK152)</f>
        <v>0</v>
      </c>
    </row>
    <row r="150" s="1" customFormat="1" ht="14.4" customHeight="1">
      <c r="B150" s="44"/>
      <c r="C150" s="219" t="s">
        <v>257</v>
      </c>
      <c r="D150" s="219" t="s">
        <v>132</v>
      </c>
      <c r="E150" s="220" t="s">
        <v>520</v>
      </c>
      <c r="F150" s="221" t="s">
        <v>521</v>
      </c>
      <c r="G150" s="222" t="s">
        <v>357</v>
      </c>
      <c r="H150" s="223">
        <v>1.5629999999999999</v>
      </c>
      <c r="I150" s="224"/>
      <c r="J150" s="225">
        <f>ROUND(I150*H150,2)</f>
        <v>0</v>
      </c>
      <c r="K150" s="221" t="s">
        <v>136</v>
      </c>
      <c r="L150" s="70"/>
      <c r="M150" s="226" t="s">
        <v>21</v>
      </c>
      <c r="N150" s="227" t="s">
        <v>47</v>
      </c>
      <c r="O150" s="45"/>
      <c r="P150" s="228">
        <f>O150*H150</f>
        <v>0</v>
      </c>
      <c r="Q150" s="228">
        <v>0</v>
      </c>
      <c r="R150" s="228">
        <f>Q150*H150</f>
        <v>0</v>
      </c>
      <c r="S150" s="228">
        <v>0</v>
      </c>
      <c r="T150" s="229">
        <f>S150*H150</f>
        <v>0</v>
      </c>
      <c r="AR150" s="22" t="s">
        <v>137</v>
      </c>
      <c r="AT150" s="22" t="s">
        <v>132</v>
      </c>
      <c r="AU150" s="22" t="s">
        <v>86</v>
      </c>
      <c r="AY150" s="22" t="s">
        <v>130</v>
      </c>
      <c r="BE150" s="230">
        <f>IF(N150="základní",J150,0)</f>
        <v>0</v>
      </c>
      <c r="BF150" s="230">
        <f>IF(N150="snížená",J150,0)</f>
        <v>0</v>
      </c>
      <c r="BG150" s="230">
        <f>IF(N150="zákl. přenesená",J150,0)</f>
        <v>0</v>
      </c>
      <c r="BH150" s="230">
        <f>IF(N150="sníž. přenesená",J150,0)</f>
        <v>0</v>
      </c>
      <c r="BI150" s="230">
        <f>IF(N150="nulová",J150,0)</f>
        <v>0</v>
      </c>
      <c r="BJ150" s="22" t="s">
        <v>84</v>
      </c>
      <c r="BK150" s="230">
        <f>ROUND(I150*H150,2)</f>
        <v>0</v>
      </c>
      <c r="BL150" s="22" t="s">
        <v>137</v>
      </c>
      <c r="BM150" s="22" t="s">
        <v>522</v>
      </c>
    </row>
    <row r="151" s="1" customFormat="1">
      <c r="B151" s="44"/>
      <c r="C151" s="72"/>
      <c r="D151" s="231" t="s">
        <v>139</v>
      </c>
      <c r="E151" s="72"/>
      <c r="F151" s="232" t="s">
        <v>523</v>
      </c>
      <c r="G151" s="72"/>
      <c r="H151" s="72"/>
      <c r="I151" s="189"/>
      <c r="J151" s="72"/>
      <c r="K151" s="72"/>
      <c r="L151" s="70"/>
      <c r="M151" s="233"/>
      <c r="N151" s="45"/>
      <c r="O151" s="45"/>
      <c r="P151" s="45"/>
      <c r="Q151" s="45"/>
      <c r="R151" s="45"/>
      <c r="S151" s="45"/>
      <c r="T151" s="93"/>
      <c r="AT151" s="22" t="s">
        <v>139</v>
      </c>
      <c r="AU151" s="22" t="s">
        <v>86</v>
      </c>
    </row>
    <row r="152" s="1" customFormat="1">
      <c r="B152" s="44"/>
      <c r="C152" s="72"/>
      <c r="D152" s="231" t="s">
        <v>141</v>
      </c>
      <c r="E152" s="72"/>
      <c r="F152" s="234" t="s">
        <v>524</v>
      </c>
      <c r="G152" s="72"/>
      <c r="H152" s="72"/>
      <c r="I152" s="189"/>
      <c r="J152" s="72"/>
      <c r="K152" s="72"/>
      <c r="L152" s="70"/>
      <c r="M152" s="233"/>
      <c r="N152" s="45"/>
      <c r="O152" s="45"/>
      <c r="P152" s="45"/>
      <c r="Q152" s="45"/>
      <c r="R152" s="45"/>
      <c r="S152" s="45"/>
      <c r="T152" s="93"/>
      <c r="AT152" s="22" t="s">
        <v>141</v>
      </c>
      <c r="AU152" s="22" t="s">
        <v>86</v>
      </c>
    </row>
    <row r="153" s="10" customFormat="1" ht="37.44" customHeight="1">
      <c r="B153" s="203"/>
      <c r="C153" s="204"/>
      <c r="D153" s="205" t="s">
        <v>75</v>
      </c>
      <c r="E153" s="206" t="s">
        <v>525</v>
      </c>
      <c r="F153" s="206" t="s">
        <v>526</v>
      </c>
      <c r="G153" s="204"/>
      <c r="H153" s="204"/>
      <c r="I153" s="207"/>
      <c r="J153" s="208">
        <f>BK153</f>
        <v>0</v>
      </c>
      <c r="K153" s="204"/>
      <c r="L153" s="209"/>
      <c r="M153" s="210"/>
      <c r="N153" s="211"/>
      <c r="O153" s="211"/>
      <c r="P153" s="212">
        <f>P154+P160+P187+P213+P216</f>
        <v>0</v>
      </c>
      <c r="Q153" s="211"/>
      <c r="R153" s="212">
        <f>R154+R160+R187+R213+R216</f>
        <v>7.6171684000000006</v>
      </c>
      <c r="S153" s="211"/>
      <c r="T153" s="213">
        <f>T154+T160+T187+T213+T216</f>
        <v>0</v>
      </c>
      <c r="AR153" s="214" t="s">
        <v>86</v>
      </c>
      <c r="AT153" s="215" t="s">
        <v>75</v>
      </c>
      <c r="AU153" s="215" t="s">
        <v>76</v>
      </c>
      <c r="AY153" s="214" t="s">
        <v>130</v>
      </c>
      <c r="BK153" s="216">
        <f>BK154+BK160+BK187+BK213+BK216</f>
        <v>0</v>
      </c>
    </row>
    <row r="154" s="10" customFormat="1" ht="19.92" customHeight="1">
      <c r="B154" s="203"/>
      <c r="C154" s="204"/>
      <c r="D154" s="205" t="s">
        <v>75</v>
      </c>
      <c r="E154" s="217" t="s">
        <v>527</v>
      </c>
      <c r="F154" s="217" t="s">
        <v>528</v>
      </c>
      <c r="G154" s="204"/>
      <c r="H154" s="204"/>
      <c r="I154" s="207"/>
      <c r="J154" s="218">
        <f>BK154</f>
        <v>0</v>
      </c>
      <c r="K154" s="204"/>
      <c r="L154" s="209"/>
      <c r="M154" s="210"/>
      <c r="N154" s="211"/>
      <c r="O154" s="211"/>
      <c r="P154" s="212">
        <f>SUM(P155:P159)</f>
        <v>0</v>
      </c>
      <c r="Q154" s="211"/>
      <c r="R154" s="212">
        <f>SUM(R155:R159)</f>
        <v>0.315</v>
      </c>
      <c r="S154" s="211"/>
      <c r="T154" s="213">
        <f>SUM(T155:T159)</f>
        <v>0</v>
      </c>
      <c r="AR154" s="214" t="s">
        <v>86</v>
      </c>
      <c r="AT154" s="215" t="s">
        <v>75</v>
      </c>
      <c r="AU154" s="215" t="s">
        <v>84</v>
      </c>
      <c r="AY154" s="214" t="s">
        <v>130</v>
      </c>
      <c r="BK154" s="216">
        <f>SUM(BK155:BK159)</f>
        <v>0</v>
      </c>
    </row>
    <row r="155" s="1" customFormat="1" ht="22.8" customHeight="1">
      <c r="B155" s="44"/>
      <c r="C155" s="219" t="s">
        <v>9</v>
      </c>
      <c r="D155" s="219" t="s">
        <v>132</v>
      </c>
      <c r="E155" s="220" t="s">
        <v>529</v>
      </c>
      <c r="F155" s="221" t="s">
        <v>530</v>
      </c>
      <c r="G155" s="222" t="s">
        <v>135</v>
      </c>
      <c r="H155" s="223">
        <v>90</v>
      </c>
      <c r="I155" s="224"/>
      <c r="J155" s="225">
        <f>ROUND(I155*H155,2)</f>
        <v>0</v>
      </c>
      <c r="K155" s="221" t="s">
        <v>136</v>
      </c>
      <c r="L155" s="70"/>
      <c r="M155" s="226" t="s">
        <v>21</v>
      </c>
      <c r="N155" s="227" t="s">
        <v>47</v>
      </c>
      <c r="O155" s="45"/>
      <c r="P155" s="228">
        <f>O155*H155</f>
        <v>0</v>
      </c>
      <c r="Q155" s="228">
        <v>0.0035000000000000001</v>
      </c>
      <c r="R155" s="228">
        <f>Q155*H155</f>
        <v>0.315</v>
      </c>
      <c r="S155" s="228">
        <v>0</v>
      </c>
      <c r="T155" s="229">
        <f>S155*H155</f>
        <v>0</v>
      </c>
      <c r="AR155" s="22" t="s">
        <v>232</v>
      </c>
      <c r="AT155" s="22" t="s">
        <v>132</v>
      </c>
      <c r="AU155" s="22" t="s">
        <v>86</v>
      </c>
      <c r="AY155" s="22" t="s">
        <v>130</v>
      </c>
      <c r="BE155" s="230">
        <f>IF(N155="základní",J155,0)</f>
        <v>0</v>
      </c>
      <c r="BF155" s="230">
        <f>IF(N155="snížená",J155,0)</f>
        <v>0</v>
      </c>
      <c r="BG155" s="230">
        <f>IF(N155="zákl. přenesená",J155,0)</f>
        <v>0</v>
      </c>
      <c r="BH155" s="230">
        <f>IF(N155="sníž. přenesená",J155,0)</f>
        <v>0</v>
      </c>
      <c r="BI155" s="230">
        <f>IF(N155="nulová",J155,0)</f>
        <v>0</v>
      </c>
      <c r="BJ155" s="22" t="s">
        <v>84</v>
      </c>
      <c r="BK155" s="230">
        <f>ROUND(I155*H155,2)</f>
        <v>0</v>
      </c>
      <c r="BL155" s="22" t="s">
        <v>232</v>
      </c>
      <c r="BM155" s="22" t="s">
        <v>531</v>
      </c>
    </row>
    <row r="156" s="1" customFormat="1">
      <c r="B156" s="44"/>
      <c r="C156" s="72"/>
      <c r="D156" s="231" t="s">
        <v>139</v>
      </c>
      <c r="E156" s="72"/>
      <c r="F156" s="232" t="s">
        <v>532</v>
      </c>
      <c r="G156" s="72"/>
      <c r="H156" s="72"/>
      <c r="I156" s="189"/>
      <c r="J156" s="72"/>
      <c r="K156" s="72"/>
      <c r="L156" s="70"/>
      <c r="M156" s="233"/>
      <c r="N156" s="45"/>
      <c r="O156" s="45"/>
      <c r="P156" s="45"/>
      <c r="Q156" s="45"/>
      <c r="R156" s="45"/>
      <c r="S156" s="45"/>
      <c r="T156" s="93"/>
      <c r="AT156" s="22" t="s">
        <v>139</v>
      </c>
      <c r="AU156" s="22" t="s">
        <v>86</v>
      </c>
    </row>
    <row r="157" s="1" customFormat="1" ht="22.8" customHeight="1">
      <c r="B157" s="44"/>
      <c r="C157" s="219" t="s">
        <v>268</v>
      </c>
      <c r="D157" s="219" t="s">
        <v>132</v>
      </c>
      <c r="E157" s="220" t="s">
        <v>533</v>
      </c>
      <c r="F157" s="221" t="s">
        <v>534</v>
      </c>
      <c r="G157" s="222" t="s">
        <v>535</v>
      </c>
      <c r="H157" s="269"/>
      <c r="I157" s="224"/>
      <c r="J157" s="225">
        <f>ROUND(I157*H157,2)</f>
        <v>0</v>
      </c>
      <c r="K157" s="221" t="s">
        <v>136</v>
      </c>
      <c r="L157" s="70"/>
      <c r="M157" s="226" t="s">
        <v>21</v>
      </c>
      <c r="N157" s="227" t="s">
        <v>47</v>
      </c>
      <c r="O157" s="45"/>
      <c r="P157" s="228">
        <f>O157*H157</f>
        <v>0</v>
      </c>
      <c r="Q157" s="228">
        <v>0</v>
      </c>
      <c r="R157" s="228">
        <f>Q157*H157</f>
        <v>0</v>
      </c>
      <c r="S157" s="228">
        <v>0</v>
      </c>
      <c r="T157" s="229">
        <f>S157*H157</f>
        <v>0</v>
      </c>
      <c r="AR157" s="22" t="s">
        <v>232</v>
      </c>
      <c r="AT157" s="22" t="s">
        <v>132</v>
      </c>
      <c r="AU157" s="22" t="s">
        <v>86</v>
      </c>
      <c r="AY157" s="22" t="s">
        <v>130</v>
      </c>
      <c r="BE157" s="230">
        <f>IF(N157="základní",J157,0)</f>
        <v>0</v>
      </c>
      <c r="BF157" s="230">
        <f>IF(N157="snížená",J157,0)</f>
        <v>0</v>
      </c>
      <c r="BG157" s="230">
        <f>IF(N157="zákl. přenesená",J157,0)</f>
        <v>0</v>
      </c>
      <c r="BH157" s="230">
        <f>IF(N157="sníž. přenesená",J157,0)</f>
        <v>0</v>
      </c>
      <c r="BI157" s="230">
        <f>IF(N157="nulová",J157,0)</f>
        <v>0</v>
      </c>
      <c r="BJ157" s="22" t="s">
        <v>84</v>
      </c>
      <c r="BK157" s="230">
        <f>ROUND(I157*H157,2)</f>
        <v>0</v>
      </c>
      <c r="BL157" s="22" t="s">
        <v>232</v>
      </c>
      <c r="BM157" s="22" t="s">
        <v>536</v>
      </c>
    </row>
    <row r="158" s="1" customFormat="1">
      <c r="B158" s="44"/>
      <c r="C158" s="72"/>
      <c r="D158" s="231" t="s">
        <v>139</v>
      </c>
      <c r="E158" s="72"/>
      <c r="F158" s="232" t="s">
        <v>537</v>
      </c>
      <c r="G158" s="72"/>
      <c r="H158" s="72"/>
      <c r="I158" s="189"/>
      <c r="J158" s="72"/>
      <c r="K158" s="72"/>
      <c r="L158" s="70"/>
      <c r="M158" s="233"/>
      <c r="N158" s="45"/>
      <c r="O158" s="45"/>
      <c r="P158" s="45"/>
      <c r="Q158" s="45"/>
      <c r="R158" s="45"/>
      <c r="S158" s="45"/>
      <c r="T158" s="93"/>
      <c r="AT158" s="22" t="s">
        <v>139</v>
      </c>
      <c r="AU158" s="22" t="s">
        <v>86</v>
      </c>
    </row>
    <row r="159" s="1" customFormat="1">
      <c r="B159" s="44"/>
      <c r="C159" s="72"/>
      <c r="D159" s="231" t="s">
        <v>141</v>
      </c>
      <c r="E159" s="72"/>
      <c r="F159" s="234" t="s">
        <v>538</v>
      </c>
      <c r="G159" s="72"/>
      <c r="H159" s="72"/>
      <c r="I159" s="189"/>
      <c r="J159" s="72"/>
      <c r="K159" s="72"/>
      <c r="L159" s="70"/>
      <c r="M159" s="233"/>
      <c r="N159" s="45"/>
      <c r="O159" s="45"/>
      <c r="P159" s="45"/>
      <c r="Q159" s="45"/>
      <c r="R159" s="45"/>
      <c r="S159" s="45"/>
      <c r="T159" s="93"/>
      <c r="AT159" s="22" t="s">
        <v>141</v>
      </c>
      <c r="AU159" s="22" t="s">
        <v>86</v>
      </c>
    </row>
    <row r="160" s="10" customFormat="1" ht="29.88" customHeight="1">
      <c r="B160" s="203"/>
      <c r="C160" s="204"/>
      <c r="D160" s="205" t="s">
        <v>75</v>
      </c>
      <c r="E160" s="217" t="s">
        <v>539</v>
      </c>
      <c r="F160" s="217" t="s">
        <v>540</v>
      </c>
      <c r="G160" s="204"/>
      <c r="H160" s="204"/>
      <c r="I160" s="207"/>
      <c r="J160" s="218">
        <f>BK160</f>
        <v>0</v>
      </c>
      <c r="K160" s="204"/>
      <c r="L160" s="209"/>
      <c r="M160" s="210"/>
      <c r="N160" s="211"/>
      <c r="O160" s="211"/>
      <c r="P160" s="212">
        <f>SUM(P161:P186)</f>
        <v>0</v>
      </c>
      <c r="Q160" s="211"/>
      <c r="R160" s="212">
        <f>SUM(R161:R186)</f>
        <v>5.9343300000000001</v>
      </c>
      <c r="S160" s="211"/>
      <c r="T160" s="213">
        <f>SUM(T161:T186)</f>
        <v>0</v>
      </c>
      <c r="AR160" s="214" t="s">
        <v>86</v>
      </c>
      <c r="AT160" s="215" t="s">
        <v>75</v>
      </c>
      <c r="AU160" s="215" t="s">
        <v>84</v>
      </c>
      <c r="AY160" s="214" t="s">
        <v>130</v>
      </c>
      <c r="BK160" s="216">
        <f>SUM(BK161:BK186)</f>
        <v>0</v>
      </c>
    </row>
    <row r="161" s="1" customFormat="1" ht="22.8" customHeight="1">
      <c r="B161" s="44"/>
      <c r="C161" s="219" t="s">
        <v>272</v>
      </c>
      <c r="D161" s="219" t="s">
        <v>132</v>
      </c>
      <c r="E161" s="220" t="s">
        <v>541</v>
      </c>
      <c r="F161" s="221" t="s">
        <v>542</v>
      </c>
      <c r="G161" s="222" t="s">
        <v>135</v>
      </c>
      <c r="H161" s="223">
        <v>81</v>
      </c>
      <c r="I161" s="224"/>
      <c r="J161" s="225">
        <f>ROUND(I161*H161,2)</f>
        <v>0</v>
      </c>
      <c r="K161" s="221" t="s">
        <v>136</v>
      </c>
      <c r="L161" s="70"/>
      <c r="M161" s="226" t="s">
        <v>21</v>
      </c>
      <c r="N161" s="227" t="s">
        <v>47</v>
      </c>
      <c r="O161" s="45"/>
      <c r="P161" s="228">
        <f>O161*H161</f>
        <v>0</v>
      </c>
      <c r="Q161" s="228">
        <v>0.0385</v>
      </c>
      <c r="R161" s="228">
        <f>Q161*H161</f>
        <v>3.1185</v>
      </c>
      <c r="S161" s="228">
        <v>0</v>
      </c>
      <c r="T161" s="229">
        <f>S161*H161</f>
        <v>0</v>
      </c>
      <c r="AR161" s="22" t="s">
        <v>232</v>
      </c>
      <c r="AT161" s="22" t="s">
        <v>132</v>
      </c>
      <c r="AU161" s="22" t="s">
        <v>86</v>
      </c>
      <c r="AY161" s="22" t="s">
        <v>130</v>
      </c>
      <c r="BE161" s="230">
        <f>IF(N161="základní",J161,0)</f>
        <v>0</v>
      </c>
      <c r="BF161" s="230">
        <f>IF(N161="snížená",J161,0)</f>
        <v>0</v>
      </c>
      <c r="BG161" s="230">
        <f>IF(N161="zákl. přenesená",J161,0)</f>
        <v>0</v>
      </c>
      <c r="BH161" s="230">
        <f>IF(N161="sníž. přenesená",J161,0)</f>
        <v>0</v>
      </c>
      <c r="BI161" s="230">
        <f>IF(N161="nulová",J161,0)</f>
        <v>0</v>
      </c>
      <c r="BJ161" s="22" t="s">
        <v>84</v>
      </c>
      <c r="BK161" s="230">
        <f>ROUND(I161*H161,2)</f>
        <v>0</v>
      </c>
      <c r="BL161" s="22" t="s">
        <v>232</v>
      </c>
      <c r="BM161" s="22" t="s">
        <v>543</v>
      </c>
    </row>
    <row r="162" s="1" customFormat="1">
      <c r="B162" s="44"/>
      <c r="C162" s="72"/>
      <c r="D162" s="231" t="s">
        <v>139</v>
      </c>
      <c r="E162" s="72"/>
      <c r="F162" s="232" t="s">
        <v>544</v>
      </c>
      <c r="G162" s="72"/>
      <c r="H162" s="72"/>
      <c r="I162" s="189"/>
      <c r="J162" s="72"/>
      <c r="K162" s="72"/>
      <c r="L162" s="70"/>
      <c r="M162" s="233"/>
      <c r="N162" s="45"/>
      <c r="O162" s="45"/>
      <c r="P162" s="45"/>
      <c r="Q162" s="45"/>
      <c r="R162" s="45"/>
      <c r="S162" s="45"/>
      <c r="T162" s="93"/>
      <c r="AT162" s="22" t="s">
        <v>139</v>
      </c>
      <c r="AU162" s="22" t="s">
        <v>86</v>
      </c>
    </row>
    <row r="163" s="11" customFormat="1">
      <c r="B163" s="235"/>
      <c r="C163" s="236"/>
      <c r="D163" s="231" t="s">
        <v>148</v>
      </c>
      <c r="E163" s="237" t="s">
        <v>21</v>
      </c>
      <c r="F163" s="238" t="s">
        <v>545</v>
      </c>
      <c r="G163" s="236"/>
      <c r="H163" s="239">
        <v>81</v>
      </c>
      <c r="I163" s="240"/>
      <c r="J163" s="236"/>
      <c r="K163" s="236"/>
      <c r="L163" s="241"/>
      <c r="M163" s="242"/>
      <c r="N163" s="243"/>
      <c r="O163" s="243"/>
      <c r="P163" s="243"/>
      <c r="Q163" s="243"/>
      <c r="R163" s="243"/>
      <c r="S163" s="243"/>
      <c r="T163" s="244"/>
      <c r="AT163" s="245" t="s">
        <v>148</v>
      </c>
      <c r="AU163" s="245" t="s">
        <v>86</v>
      </c>
      <c r="AV163" s="11" t="s">
        <v>86</v>
      </c>
      <c r="AW163" s="11" t="s">
        <v>39</v>
      </c>
      <c r="AX163" s="11" t="s">
        <v>84</v>
      </c>
      <c r="AY163" s="245" t="s">
        <v>130</v>
      </c>
    </row>
    <row r="164" s="1" customFormat="1" ht="22.8" customHeight="1">
      <c r="B164" s="44"/>
      <c r="C164" s="246" t="s">
        <v>278</v>
      </c>
      <c r="D164" s="246" t="s">
        <v>219</v>
      </c>
      <c r="E164" s="247" t="s">
        <v>546</v>
      </c>
      <c r="F164" s="248" t="s">
        <v>547</v>
      </c>
      <c r="G164" s="249" t="s">
        <v>135</v>
      </c>
      <c r="H164" s="250">
        <v>29.699999999999999</v>
      </c>
      <c r="I164" s="251"/>
      <c r="J164" s="252">
        <f>ROUND(I164*H164,2)</f>
        <v>0</v>
      </c>
      <c r="K164" s="248" t="s">
        <v>21</v>
      </c>
      <c r="L164" s="253"/>
      <c r="M164" s="254" t="s">
        <v>21</v>
      </c>
      <c r="N164" s="255" t="s">
        <v>47</v>
      </c>
      <c r="O164" s="45"/>
      <c r="P164" s="228">
        <f>O164*H164</f>
        <v>0</v>
      </c>
      <c r="Q164" s="228">
        <v>0.025000000000000001</v>
      </c>
      <c r="R164" s="228">
        <f>Q164*H164</f>
        <v>0.74250000000000005</v>
      </c>
      <c r="S164" s="228">
        <v>0</v>
      </c>
      <c r="T164" s="229">
        <f>S164*H164</f>
        <v>0</v>
      </c>
      <c r="AR164" s="22" t="s">
        <v>322</v>
      </c>
      <c r="AT164" s="22" t="s">
        <v>219</v>
      </c>
      <c r="AU164" s="22" t="s">
        <v>86</v>
      </c>
      <c r="AY164" s="22" t="s">
        <v>130</v>
      </c>
      <c r="BE164" s="230">
        <f>IF(N164="základní",J164,0)</f>
        <v>0</v>
      </c>
      <c r="BF164" s="230">
        <f>IF(N164="snížená",J164,0)</f>
        <v>0</v>
      </c>
      <c r="BG164" s="230">
        <f>IF(N164="zákl. přenesená",J164,0)</f>
        <v>0</v>
      </c>
      <c r="BH164" s="230">
        <f>IF(N164="sníž. přenesená",J164,0)</f>
        <v>0</v>
      </c>
      <c r="BI164" s="230">
        <f>IF(N164="nulová",J164,0)</f>
        <v>0</v>
      </c>
      <c r="BJ164" s="22" t="s">
        <v>84</v>
      </c>
      <c r="BK164" s="230">
        <f>ROUND(I164*H164,2)</f>
        <v>0</v>
      </c>
      <c r="BL164" s="22" t="s">
        <v>232</v>
      </c>
      <c r="BM164" s="22" t="s">
        <v>548</v>
      </c>
    </row>
    <row r="165" s="1" customFormat="1">
      <c r="B165" s="44"/>
      <c r="C165" s="72"/>
      <c r="D165" s="231" t="s">
        <v>139</v>
      </c>
      <c r="E165" s="72"/>
      <c r="F165" s="232" t="s">
        <v>547</v>
      </c>
      <c r="G165" s="72"/>
      <c r="H165" s="72"/>
      <c r="I165" s="189"/>
      <c r="J165" s="72"/>
      <c r="K165" s="72"/>
      <c r="L165" s="70"/>
      <c r="M165" s="233"/>
      <c r="N165" s="45"/>
      <c r="O165" s="45"/>
      <c r="P165" s="45"/>
      <c r="Q165" s="45"/>
      <c r="R165" s="45"/>
      <c r="S165" s="45"/>
      <c r="T165" s="93"/>
      <c r="AT165" s="22" t="s">
        <v>139</v>
      </c>
      <c r="AU165" s="22" t="s">
        <v>86</v>
      </c>
    </row>
    <row r="166" s="11" customFormat="1">
      <c r="B166" s="235"/>
      <c r="C166" s="236"/>
      <c r="D166" s="231" t="s">
        <v>148</v>
      </c>
      <c r="E166" s="237" t="s">
        <v>21</v>
      </c>
      <c r="F166" s="238" t="s">
        <v>549</v>
      </c>
      <c r="G166" s="236"/>
      <c r="H166" s="239">
        <v>27</v>
      </c>
      <c r="I166" s="240"/>
      <c r="J166" s="236"/>
      <c r="K166" s="236"/>
      <c r="L166" s="241"/>
      <c r="M166" s="242"/>
      <c r="N166" s="243"/>
      <c r="O166" s="243"/>
      <c r="P166" s="243"/>
      <c r="Q166" s="243"/>
      <c r="R166" s="243"/>
      <c r="S166" s="243"/>
      <c r="T166" s="244"/>
      <c r="AT166" s="245" t="s">
        <v>148</v>
      </c>
      <c r="AU166" s="245" t="s">
        <v>86</v>
      </c>
      <c r="AV166" s="11" t="s">
        <v>86</v>
      </c>
      <c r="AW166" s="11" t="s">
        <v>39</v>
      </c>
      <c r="AX166" s="11" t="s">
        <v>76</v>
      </c>
      <c r="AY166" s="245" t="s">
        <v>130</v>
      </c>
    </row>
    <row r="167" s="11" customFormat="1">
      <c r="B167" s="235"/>
      <c r="C167" s="236"/>
      <c r="D167" s="231" t="s">
        <v>148</v>
      </c>
      <c r="E167" s="236"/>
      <c r="F167" s="238" t="s">
        <v>550</v>
      </c>
      <c r="G167" s="236"/>
      <c r="H167" s="239">
        <v>29.699999999999999</v>
      </c>
      <c r="I167" s="240"/>
      <c r="J167" s="236"/>
      <c r="K167" s="236"/>
      <c r="L167" s="241"/>
      <c r="M167" s="242"/>
      <c r="N167" s="243"/>
      <c r="O167" s="243"/>
      <c r="P167" s="243"/>
      <c r="Q167" s="243"/>
      <c r="R167" s="243"/>
      <c r="S167" s="243"/>
      <c r="T167" s="244"/>
      <c r="AT167" s="245" t="s">
        <v>148</v>
      </c>
      <c r="AU167" s="245" t="s">
        <v>86</v>
      </c>
      <c r="AV167" s="11" t="s">
        <v>86</v>
      </c>
      <c r="AW167" s="11" t="s">
        <v>6</v>
      </c>
      <c r="AX167" s="11" t="s">
        <v>84</v>
      </c>
      <c r="AY167" s="245" t="s">
        <v>130</v>
      </c>
    </row>
    <row r="168" s="1" customFormat="1" ht="22.8" customHeight="1">
      <c r="B168" s="44"/>
      <c r="C168" s="246" t="s">
        <v>284</v>
      </c>
      <c r="D168" s="246" t="s">
        <v>219</v>
      </c>
      <c r="E168" s="247" t="s">
        <v>551</v>
      </c>
      <c r="F168" s="248" t="s">
        <v>552</v>
      </c>
      <c r="G168" s="249" t="s">
        <v>135</v>
      </c>
      <c r="H168" s="250">
        <v>8</v>
      </c>
      <c r="I168" s="251"/>
      <c r="J168" s="252">
        <f>ROUND(I168*H168,2)</f>
        <v>0</v>
      </c>
      <c r="K168" s="248" t="s">
        <v>21</v>
      </c>
      <c r="L168" s="253"/>
      <c r="M168" s="254" t="s">
        <v>21</v>
      </c>
      <c r="N168" s="255" t="s">
        <v>47</v>
      </c>
      <c r="O168" s="45"/>
      <c r="P168" s="228">
        <f>O168*H168</f>
        <v>0</v>
      </c>
      <c r="Q168" s="228">
        <v>0.025000000000000001</v>
      </c>
      <c r="R168" s="228">
        <f>Q168*H168</f>
        <v>0.20000000000000001</v>
      </c>
      <c r="S168" s="228">
        <v>0</v>
      </c>
      <c r="T168" s="229">
        <f>S168*H168</f>
        <v>0</v>
      </c>
      <c r="AR168" s="22" t="s">
        <v>322</v>
      </c>
      <c r="AT168" s="22" t="s">
        <v>219</v>
      </c>
      <c r="AU168" s="22" t="s">
        <v>86</v>
      </c>
      <c r="AY168" s="22" t="s">
        <v>130</v>
      </c>
      <c r="BE168" s="230">
        <f>IF(N168="základní",J168,0)</f>
        <v>0</v>
      </c>
      <c r="BF168" s="230">
        <f>IF(N168="snížená",J168,0)</f>
        <v>0</v>
      </c>
      <c r="BG168" s="230">
        <f>IF(N168="zákl. přenesená",J168,0)</f>
        <v>0</v>
      </c>
      <c r="BH168" s="230">
        <f>IF(N168="sníž. přenesená",J168,0)</f>
        <v>0</v>
      </c>
      <c r="BI168" s="230">
        <f>IF(N168="nulová",J168,0)</f>
        <v>0</v>
      </c>
      <c r="BJ168" s="22" t="s">
        <v>84</v>
      </c>
      <c r="BK168" s="230">
        <f>ROUND(I168*H168,2)</f>
        <v>0</v>
      </c>
      <c r="BL168" s="22" t="s">
        <v>232</v>
      </c>
      <c r="BM168" s="22" t="s">
        <v>553</v>
      </c>
    </row>
    <row r="169" s="1" customFormat="1">
      <c r="B169" s="44"/>
      <c r="C169" s="72"/>
      <c r="D169" s="231" t="s">
        <v>139</v>
      </c>
      <c r="E169" s="72"/>
      <c r="F169" s="232" t="s">
        <v>552</v>
      </c>
      <c r="G169" s="72"/>
      <c r="H169" s="72"/>
      <c r="I169" s="189"/>
      <c r="J169" s="72"/>
      <c r="K169" s="72"/>
      <c r="L169" s="70"/>
      <c r="M169" s="233"/>
      <c r="N169" s="45"/>
      <c r="O169" s="45"/>
      <c r="P169" s="45"/>
      <c r="Q169" s="45"/>
      <c r="R169" s="45"/>
      <c r="S169" s="45"/>
      <c r="T169" s="93"/>
      <c r="AT169" s="22" t="s">
        <v>139</v>
      </c>
      <c r="AU169" s="22" t="s">
        <v>86</v>
      </c>
    </row>
    <row r="170" s="11" customFormat="1">
      <c r="B170" s="235"/>
      <c r="C170" s="236"/>
      <c r="D170" s="231" t="s">
        <v>148</v>
      </c>
      <c r="E170" s="237" t="s">
        <v>21</v>
      </c>
      <c r="F170" s="238" t="s">
        <v>554</v>
      </c>
      <c r="G170" s="236"/>
      <c r="H170" s="239">
        <v>8</v>
      </c>
      <c r="I170" s="240"/>
      <c r="J170" s="236"/>
      <c r="K170" s="236"/>
      <c r="L170" s="241"/>
      <c r="M170" s="242"/>
      <c r="N170" s="243"/>
      <c r="O170" s="243"/>
      <c r="P170" s="243"/>
      <c r="Q170" s="243"/>
      <c r="R170" s="243"/>
      <c r="S170" s="243"/>
      <c r="T170" s="244"/>
      <c r="AT170" s="245" t="s">
        <v>148</v>
      </c>
      <c r="AU170" s="245" t="s">
        <v>86</v>
      </c>
      <c r="AV170" s="11" t="s">
        <v>86</v>
      </c>
      <c r="AW170" s="11" t="s">
        <v>39</v>
      </c>
      <c r="AX170" s="11" t="s">
        <v>76</v>
      </c>
      <c r="AY170" s="245" t="s">
        <v>130</v>
      </c>
    </row>
    <row r="171" s="1" customFormat="1" ht="22.8" customHeight="1">
      <c r="B171" s="44"/>
      <c r="C171" s="246" t="s">
        <v>288</v>
      </c>
      <c r="D171" s="246" t="s">
        <v>219</v>
      </c>
      <c r="E171" s="247" t="s">
        <v>555</v>
      </c>
      <c r="F171" s="248" t="s">
        <v>556</v>
      </c>
      <c r="G171" s="249" t="s">
        <v>135</v>
      </c>
      <c r="H171" s="250">
        <v>23</v>
      </c>
      <c r="I171" s="251"/>
      <c r="J171" s="252">
        <f>ROUND(I171*H171,2)</f>
        <v>0</v>
      </c>
      <c r="K171" s="248" t="s">
        <v>21</v>
      </c>
      <c r="L171" s="253"/>
      <c r="M171" s="254" t="s">
        <v>21</v>
      </c>
      <c r="N171" s="255" t="s">
        <v>47</v>
      </c>
      <c r="O171" s="45"/>
      <c r="P171" s="228">
        <f>O171*H171</f>
        <v>0</v>
      </c>
      <c r="Q171" s="228">
        <v>0.025000000000000001</v>
      </c>
      <c r="R171" s="228">
        <f>Q171*H171</f>
        <v>0.57500000000000007</v>
      </c>
      <c r="S171" s="228">
        <v>0</v>
      </c>
      <c r="T171" s="229">
        <f>S171*H171</f>
        <v>0</v>
      </c>
      <c r="AR171" s="22" t="s">
        <v>322</v>
      </c>
      <c r="AT171" s="22" t="s">
        <v>219</v>
      </c>
      <c r="AU171" s="22" t="s">
        <v>86</v>
      </c>
      <c r="AY171" s="22" t="s">
        <v>130</v>
      </c>
      <c r="BE171" s="230">
        <f>IF(N171="základní",J171,0)</f>
        <v>0</v>
      </c>
      <c r="BF171" s="230">
        <f>IF(N171="snížená",J171,0)</f>
        <v>0</v>
      </c>
      <c r="BG171" s="230">
        <f>IF(N171="zákl. přenesená",J171,0)</f>
        <v>0</v>
      </c>
      <c r="BH171" s="230">
        <f>IF(N171="sníž. přenesená",J171,0)</f>
        <v>0</v>
      </c>
      <c r="BI171" s="230">
        <f>IF(N171="nulová",J171,0)</f>
        <v>0</v>
      </c>
      <c r="BJ171" s="22" t="s">
        <v>84</v>
      </c>
      <c r="BK171" s="230">
        <f>ROUND(I171*H171,2)</f>
        <v>0</v>
      </c>
      <c r="BL171" s="22" t="s">
        <v>232</v>
      </c>
      <c r="BM171" s="22" t="s">
        <v>557</v>
      </c>
    </row>
    <row r="172" s="1" customFormat="1">
      <c r="B172" s="44"/>
      <c r="C172" s="72"/>
      <c r="D172" s="231" t="s">
        <v>139</v>
      </c>
      <c r="E172" s="72"/>
      <c r="F172" s="232" t="s">
        <v>556</v>
      </c>
      <c r="G172" s="72"/>
      <c r="H172" s="72"/>
      <c r="I172" s="189"/>
      <c r="J172" s="72"/>
      <c r="K172" s="72"/>
      <c r="L172" s="70"/>
      <c r="M172" s="233"/>
      <c r="N172" s="45"/>
      <c r="O172" s="45"/>
      <c r="P172" s="45"/>
      <c r="Q172" s="45"/>
      <c r="R172" s="45"/>
      <c r="S172" s="45"/>
      <c r="T172" s="93"/>
      <c r="AT172" s="22" t="s">
        <v>139</v>
      </c>
      <c r="AU172" s="22" t="s">
        <v>86</v>
      </c>
    </row>
    <row r="173" s="11" customFormat="1">
      <c r="B173" s="235"/>
      <c r="C173" s="236"/>
      <c r="D173" s="231" t="s">
        <v>148</v>
      </c>
      <c r="E173" s="237" t="s">
        <v>21</v>
      </c>
      <c r="F173" s="238" t="s">
        <v>558</v>
      </c>
      <c r="G173" s="236"/>
      <c r="H173" s="239">
        <v>23</v>
      </c>
      <c r="I173" s="240"/>
      <c r="J173" s="236"/>
      <c r="K173" s="236"/>
      <c r="L173" s="241"/>
      <c r="M173" s="242"/>
      <c r="N173" s="243"/>
      <c r="O173" s="243"/>
      <c r="P173" s="243"/>
      <c r="Q173" s="243"/>
      <c r="R173" s="243"/>
      <c r="S173" s="243"/>
      <c r="T173" s="244"/>
      <c r="AT173" s="245" t="s">
        <v>148</v>
      </c>
      <c r="AU173" s="245" t="s">
        <v>86</v>
      </c>
      <c r="AV173" s="11" t="s">
        <v>86</v>
      </c>
      <c r="AW173" s="11" t="s">
        <v>39</v>
      </c>
      <c r="AX173" s="11" t="s">
        <v>76</v>
      </c>
      <c r="AY173" s="245" t="s">
        <v>130</v>
      </c>
    </row>
    <row r="174" s="1" customFormat="1" ht="22.8" customHeight="1">
      <c r="B174" s="44"/>
      <c r="C174" s="246" t="s">
        <v>294</v>
      </c>
      <c r="D174" s="246" t="s">
        <v>219</v>
      </c>
      <c r="E174" s="247" t="s">
        <v>559</v>
      </c>
      <c r="F174" s="248" t="s">
        <v>560</v>
      </c>
      <c r="G174" s="249" t="s">
        <v>135</v>
      </c>
      <c r="H174" s="250">
        <v>23</v>
      </c>
      <c r="I174" s="251"/>
      <c r="J174" s="252">
        <f>ROUND(I174*H174,2)</f>
        <v>0</v>
      </c>
      <c r="K174" s="248" t="s">
        <v>21</v>
      </c>
      <c r="L174" s="253"/>
      <c r="M174" s="254" t="s">
        <v>21</v>
      </c>
      <c r="N174" s="255" t="s">
        <v>47</v>
      </c>
      <c r="O174" s="45"/>
      <c r="P174" s="228">
        <f>O174*H174</f>
        <v>0</v>
      </c>
      <c r="Q174" s="228">
        <v>0.025000000000000001</v>
      </c>
      <c r="R174" s="228">
        <f>Q174*H174</f>
        <v>0.57500000000000007</v>
      </c>
      <c r="S174" s="228">
        <v>0</v>
      </c>
      <c r="T174" s="229">
        <f>S174*H174</f>
        <v>0</v>
      </c>
      <c r="AR174" s="22" t="s">
        <v>322</v>
      </c>
      <c r="AT174" s="22" t="s">
        <v>219</v>
      </c>
      <c r="AU174" s="22" t="s">
        <v>86</v>
      </c>
      <c r="AY174" s="22" t="s">
        <v>130</v>
      </c>
      <c r="BE174" s="230">
        <f>IF(N174="základní",J174,0)</f>
        <v>0</v>
      </c>
      <c r="BF174" s="230">
        <f>IF(N174="snížená",J174,0)</f>
        <v>0</v>
      </c>
      <c r="BG174" s="230">
        <f>IF(N174="zákl. přenesená",J174,0)</f>
        <v>0</v>
      </c>
      <c r="BH174" s="230">
        <f>IF(N174="sníž. přenesená",J174,0)</f>
        <v>0</v>
      </c>
      <c r="BI174" s="230">
        <f>IF(N174="nulová",J174,0)</f>
        <v>0</v>
      </c>
      <c r="BJ174" s="22" t="s">
        <v>84</v>
      </c>
      <c r="BK174" s="230">
        <f>ROUND(I174*H174,2)</f>
        <v>0</v>
      </c>
      <c r="BL174" s="22" t="s">
        <v>232</v>
      </c>
      <c r="BM174" s="22" t="s">
        <v>561</v>
      </c>
    </row>
    <row r="175" s="1" customFormat="1">
      <c r="B175" s="44"/>
      <c r="C175" s="72"/>
      <c r="D175" s="231" t="s">
        <v>139</v>
      </c>
      <c r="E175" s="72"/>
      <c r="F175" s="232" t="s">
        <v>560</v>
      </c>
      <c r="G175" s="72"/>
      <c r="H175" s="72"/>
      <c r="I175" s="189"/>
      <c r="J175" s="72"/>
      <c r="K175" s="72"/>
      <c r="L175" s="70"/>
      <c r="M175" s="233"/>
      <c r="N175" s="45"/>
      <c r="O175" s="45"/>
      <c r="P175" s="45"/>
      <c r="Q175" s="45"/>
      <c r="R175" s="45"/>
      <c r="S175" s="45"/>
      <c r="T175" s="93"/>
      <c r="AT175" s="22" t="s">
        <v>139</v>
      </c>
      <c r="AU175" s="22" t="s">
        <v>86</v>
      </c>
    </row>
    <row r="176" s="11" customFormat="1">
      <c r="B176" s="235"/>
      <c r="C176" s="236"/>
      <c r="D176" s="231" t="s">
        <v>148</v>
      </c>
      <c r="E176" s="237" t="s">
        <v>21</v>
      </c>
      <c r="F176" s="238" t="s">
        <v>562</v>
      </c>
      <c r="G176" s="236"/>
      <c r="H176" s="239">
        <v>23</v>
      </c>
      <c r="I176" s="240"/>
      <c r="J176" s="236"/>
      <c r="K176" s="236"/>
      <c r="L176" s="241"/>
      <c r="M176" s="242"/>
      <c r="N176" s="243"/>
      <c r="O176" s="243"/>
      <c r="P176" s="243"/>
      <c r="Q176" s="243"/>
      <c r="R176" s="243"/>
      <c r="S176" s="243"/>
      <c r="T176" s="244"/>
      <c r="AT176" s="245" t="s">
        <v>148</v>
      </c>
      <c r="AU176" s="245" t="s">
        <v>86</v>
      </c>
      <c r="AV176" s="11" t="s">
        <v>86</v>
      </c>
      <c r="AW176" s="11" t="s">
        <v>39</v>
      </c>
      <c r="AX176" s="11" t="s">
        <v>76</v>
      </c>
      <c r="AY176" s="245" t="s">
        <v>130</v>
      </c>
    </row>
    <row r="177" s="1" customFormat="1" ht="22.8" customHeight="1">
      <c r="B177" s="44"/>
      <c r="C177" s="219" t="s">
        <v>300</v>
      </c>
      <c r="D177" s="219" t="s">
        <v>132</v>
      </c>
      <c r="E177" s="220" t="s">
        <v>563</v>
      </c>
      <c r="F177" s="221" t="s">
        <v>564</v>
      </c>
      <c r="G177" s="222" t="s">
        <v>135</v>
      </c>
      <c r="H177" s="223">
        <v>81</v>
      </c>
      <c r="I177" s="224"/>
      <c r="J177" s="225">
        <f>ROUND(I177*H177,2)</f>
        <v>0</v>
      </c>
      <c r="K177" s="221" t="s">
        <v>136</v>
      </c>
      <c r="L177" s="70"/>
      <c r="M177" s="226" t="s">
        <v>21</v>
      </c>
      <c r="N177" s="227" t="s">
        <v>47</v>
      </c>
      <c r="O177" s="45"/>
      <c r="P177" s="228">
        <f>O177*H177</f>
        <v>0</v>
      </c>
      <c r="Q177" s="228">
        <v>0.0080000000000000002</v>
      </c>
      <c r="R177" s="228">
        <f>Q177*H177</f>
        <v>0.64800000000000002</v>
      </c>
      <c r="S177" s="228">
        <v>0</v>
      </c>
      <c r="T177" s="229">
        <f>S177*H177</f>
        <v>0</v>
      </c>
      <c r="AR177" s="22" t="s">
        <v>232</v>
      </c>
      <c r="AT177" s="22" t="s">
        <v>132</v>
      </c>
      <c r="AU177" s="22" t="s">
        <v>86</v>
      </c>
      <c r="AY177" s="22" t="s">
        <v>130</v>
      </c>
      <c r="BE177" s="230">
        <f>IF(N177="základní",J177,0)</f>
        <v>0</v>
      </c>
      <c r="BF177" s="230">
        <f>IF(N177="snížená",J177,0)</f>
        <v>0</v>
      </c>
      <c r="BG177" s="230">
        <f>IF(N177="zákl. přenesená",J177,0)</f>
        <v>0</v>
      </c>
      <c r="BH177" s="230">
        <f>IF(N177="sníž. přenesená",J177,0)</f>
        <v>0</v>
      </c>
      <c r="BI177" s="230">
        <f>IF(N177="nulová",J177,0)</f>
        <v>0</v>
      </c>
      <c r="BJ177" s="22" t="s">
        <v>84</v>
      </c>
      <c r="BK177" s="230">
        <f>ROUND(I177*H177,2)</f>
        <v>0</v>
      </c>
      <c r="BL177" s="22" t="s">
        <v>232</v>
      </c>
      <c r="BM177" s="22" t="s">
        <v>565</v>
      </c>
    </row>
    <row r="178" s="1" customFormat="1">
      <c r="B178" s="44"/>
      <c r="C178" s="72"/>
      <c r="D178" s="231" t="s">
        <v>139</v>
      </c>
      <c r="E178" s="72"/>
      <c r="F178" s="232" t="s">
        <v>566</v>
      </c>
      <c r="G178" s="72"/>
      <c r="H178" s="72"/>
      <c r="I178" s="189"/>
      <c r="J178" s="72"/>
      <c r="K178" s="72"/>
      <c r="L178" s="70"/>
      <c r="M178" s="233"/>
      <c r="N178" s="45"/>
      <c r="O178" s="45"/>
      <c r="P178" s="45"/>
      <c r="Q178" s="45"/>
      <c r="R178" s="45"/>
      <c r="S178" s="45"/>
      <c r="T178" s="93"/>
      <c r="AT178" s="22" t="s">
        <v>139</v>
      </c>
      <c r="AU178" s="22" t="s">
        <v>86</v>
      </c>
    </row>
    <row r="179" s="1" customFormat="1" ht="22.8" customHeight="1">
      <c r="B179" s="44"/>
      <c r="C179" s="219" t="s">
        <v>307</v>
      </c>
      <c r="D179" s="219" t="s">
        <v>132</v>
      </c>
      <c r="E179" s="220" t="s">
        <v>567</v>
      </c>
      <c r="F179" s="221" t="s">
        <v>568</v>
      </c>
      <c r="G179" s="222" t="s">
        <v>135</v>
      </c>
      <c r="H179" s="223">
        <v>81</v>
      </c>
      <c r="I179" s="224"/>
      <c r="J179" s="225">
        <f>ROUND(I179*H179,2)</f>
        <v>0</v>
      </c>
      <c r="K179" s="221" t="s">
        <v>136</v>
      </c>
      <c r="L179" s="70"/>
      <c r="M179" s="226" t="s">
        <v>21</v>
      </c>
      <c r="N179" s="227" t="s">
        <v>47</v>
      </c>
      <c r="O179" s="45"/>
      <c r="P179" s="228">
        <f>O179*H179</f>
        <v>0</v>
      </c>
      <c r="Q179" s="228">
        <v>0.00093000000000000005</v>
      </c>
      <c r="R179" s="228">
        <f>Q179*H179</f>
        <v>0.075330000000000008</v>
      </c>
      <c r="S179" s="228">
        <v>0</v>
      </c>
      <c r="T179" s="229">
        <f>S179*H179</f>
        <v>0</v>
      </c>
      <c r="AR179" s="22" t="s">
        <v>232</v>
      </c>
      <c r="AT179" s="22" t="s">
        <v>132</v>
      </c>
      <c r="AU179" s="22" t="s">
        <v>86</v>
      </c>
      <c r="AY179" s="22" t="s">
        <v>130</v>
      </c>
      <c r="BE179" s="230">
        <f>IF(N179="základní",J179,0)</f>
        <v>0</v>
      </c>
      <c r="BF179" s="230">
        <f>IF(N179="snížená",J179,0)</f>
        <v>0</v>
      </c>
      <c r="BG179" s="230">
        <f>IF(N179="zákl. přenesená",J179,0)</f>
        <v>0</v>
      </c>
      <c r="BH179" s="230">
        <f>IF(N179="sníž. přenesená",J179,0)</f>
        <v>0</v>
      </c>
      <c r="BI179" s="230">
        <f>IF(N179="nulová",J179,0)</f>
        <v>0</v>
      </c>
      <c r="BJ179" s="22" t="s">
        <v>84</v>
      </c>
      <c r="BK179" s="230">
        <f>ROUND(I179*H179,2)</f>
        <v>0</v>
      </c>
      <c r="BL179" s="22" t="s">
        <v>232</v>
      </c>
      <c r="BM179" s="22" t="s">
        <v>569</v>
      </c>
    </row>
    <row r="180" s="1" customFormat="1">
      <c r="B180" s="44"/>
      <c r="C180" s="72"/>
      <c r="D180" s="231" t="s">
        <v>139</v>
      </c>
      <c r="E180" s="72"/>
      <c r="F180" s="232" t="s">
        <v>570</v>
      </c>
      <c r="G180" s="72"/>
      <c r="H180" s="72"/>
      <c r="I180" s="189"/>
      <c r="J180" s="72"/>
      <c r="K180" s="72"/>
      <c r="L180" s="70"/>
      <c r="M180" s="233"/>
      <c r="N180" s="45"/>
      <c r="O180" s="45"/>
      <c r="P180" s="45"/>
      <c r="Q180" s="45"/>
      <c r="R180" s="45"/>
      <c r="S180" s="45"/>
      <c r="T180" s="93"/>
      <c r="AT180" s="22" t="s">
        <v>139</v>
      </c>
      <c r="AU180" s="22" t="s">
        <v>86</v>
      </c>
    </row>
    <row r="181" s="1" customFormat="1" ht="22.8" customHeight="1">
      <c r="B181" s="44"/>
      <c r="C181" s="219" t="s">
        <v>311</v>
      </c>
      <c r="D181" s="219" t="s">
        <v>132</v>
      </c>
      <c r="E181" s="220" t="s">
        <v>571</v>
      </c>
      <c r="F181" s="221" t="s">
        <v>572</v>
      </c>
      <c r="G181" s="222" t="s">
        <v>357</v>
      </c>
      <c r="H181" s="223">
        <v>5.9340000000000002</v>
      </c>
      <c r="I181" s="224"/>
      <c r="J181" s="225">
        <f>ROUND(I181*H181,2)</f>
        <v>0</v>
      </c>
      <c r="K181" s="221" t="s">
        <v>136</v>
      </c>
      <c r="L181" s="70"/>
      <c r="M181" s="226" t="s">
        <v>21</v>
      </c>
      <c r="N181" s="227" t="s">
        <v>47</v>
      </c>
      <c r="O181" s="45"/>
      <c r="P181" s="228">
        <f>O181*H181</f>
        <v>0</v>
      </c>
      <c r="Q181" s="228">
        <v>0</v>
      </c>
      <c r="R181" s="228">
        <f>Q181*H181</f>
        <v>0</v>
      </c>
      <c r="S181" s="228">
        <v>0</v>
      </c>
      <c r="T181" s="229">
        <f>S181*H181</f>
        <v>0</v>
      </c>
      <c r="AR181" s="22" t="s">
        <v>232</v>
      </c>
      <c r="AT181" s="22" t="s">
        <v>132</v>
      </c>
      <c r="AU181" s="22" t="s">
        <v>86</v>
      </c>
      <c r="AY181" s="22" t="s">
        <v>130</v>
      </c>
      <c r="BE181" s="230">
        <f>IF(N181="základní",J181,0)</f>
        <v>0</v>
      </c>
      <c r="BF181" s="230">
        <f>IF(N181="snížená",J181,0)</f>
        <v>0</v>
      </c>
      <c r="BG181" s="230">
        <f>IF(N181="zákl. přenesená",J181,0)</f>
        <v>0</v>
      </c>
      <c r="BH181" s="230">
        <f>IF(N181="sníž. přenesená",J181,0)</f>
        <v>0</v>
      </c>
      <c r="BI181" s="230">
        <f>IF(N181="nulová",J181,0)</f>
        <v>0</v>
      </c>
      <c r="BJ181" s="22" t="s">
        <v>84</v>
      </c>
      <c r="BK181" s="230">
        <f>ROUND(I181*H181,2)</f>
        <v>0</v>
      </c>
      <c r="BL181" s="22" t="s">
        <v>232</v>
      </c>
      <c r="BM181" s="22" t="s">
        <v>573</v>
      </c>
    </row>
    <row r="182" s="1" customFormat="1">
      <c r="B182" s="44"/>
      <c r="C182" s="72"/>
      <c r="D182" s="231" t="s">
        <v>139</v>
      </c>
      <c r="E182" s="72"/>
      <c r="F182" s="232" t="s">
        <v>574</v>
      </c>
      <c r="G182" s="72"/>
      <c r="H182" s="72"/>
      <c r="I182" s="189"/>
      <c r="J182" s="72"/>
      <c r="K182" s="72"/>
      <c r="L182" s="70"/>
      <c r="M182" s="233"/>
      <c r="N182" s="45"/>
      <c r="O182" s="45"/>
      <c r="P182" s="45"/>
      <c r="Q182" s="45"/>
      <c r="R182" s="45"/>
      <c r="S182" s="45"/>
      <c r="T182" s="93"/>
      <c r="AT182" s="22" t="s">
        <v>139</v>
      </c>
      <c r="AU182" s="22" t="s">
        <v>86</v>
      </c>
    </row>
    <row r="183" s="1" customFormat="1">
      <c r="B183" s="44"/>
      <c r="C183" s="72"/>
      <c r="D183" s="231" t="s">
        <v>141</v>
      </c>
      <c r="E183" s="72"/>
      <c r="F183" s="234" t="s">
        <v>538</v>
      </c>
      <c r="G183" s="72"/>
      <c r="H183" s="72"/>
      <c r="I183" s="189"/>
      <c r="J183" s="72"/>
      <c r="K183" s="72"/>
      <c r="L183" s="70"/>
      <c r="M183" s="233"/>
      <c r="N183" s="45"/>
      <c r="O183" s="45"/>
      <c r="P183" s="45"/>
      <c r="Q183" s="45"/>
      <c r="R183" s="45"/>
      <c r="S183" s="45"/>
      <c r="T183" s="93"/>
      <c r="AT183" s="22" t="s">
        <v>141</v>
      </c>
      <c r="AU183" s="22" t="s">
        <v>86</v>
      </c>
    </row>
    <row r="184" s="1" customFormat="1" ht="22.8" customHeight="1">
      <c r="B184" s="44"/>
      <c r="C184" s="219" t="s">
        <v>315</v>
      </c>
      <c r="D184" s="219" t="s">
        <v>132</v>
      </c>
      <c r="E184" s="220" t="s">
        <v>575</v>
      </c>
      <c r="F184" s="221" t="s">
        <v>576</v>
      </c>
      <c r="G184" s="222" t="s">
        <v>535</v>
      </c>
      <c r="H184" s="269"/>
      <c r="I184" s="224"/>
      <c r="J184" s="225">
        <f>ROUND(I184*H184,2)</f>
        <v>0</v>
      </c>
      <c r="K184" s="221" t="s">
        <v>136</v>
      </c>
      <c r="L184" s="70"/>
      <c r="M184" s="226" t="s">
        <v>21</v>
      </c>
      <c r="N184" s="227" t="s">
        <v>47</v>
      </c>
      <c r="O184" s="45"/>
      <c r="P184" s="228">
        <f>O184*H184</f>
        <v>0</v>
      </c>
      <c r="Q184" s="228">
        <v>0</v>
      </c>
      <c r="R184" s="228">
        <f>Q184*H184</f>
        <v>0</v>
      </c>
      <c r="S184" s="228">
        <v>0</v>
      </c>
      <c r="T184" s="229">
        <f>S184*H184</f>
        <v>0</v>
      </c>
      <c r="AR184" s="22" t="s">
        <v>232</v>
      </c>
      <c r="AT184" s="22" t="s">
        <v>132</v>
      </c>
      <c r="AU184" s="22" t="s">
        <v>86</v>
      </c>
      <c r="AY184" s="22" t="s">
        <v>130</v>
      </c>
      <c r="BE184" s="230">
        <f>IF(N184="základní",J184,0)</f>
        <v>0</v>
      </c>
      <c r="BF184" s="230">
        <f>IF(N184="snížená",J184,0)</f>
        <v>0</v>
      </c>
      <c r="BG184" s="230">
        <f>IF(N184="zákl. přenesená",J184,0)</f>
        <v>0</v>
      </c>
      <c r="BH184" s="230">
        <f>IF(N184="sníž. přenesená",J184,0)</f>
        <v>0</v>
      </c>
      <c r="BI184" s="230">
        <f>IF(N184="nulová",J184,0)</f>
        <v>0</v>
      </c>
      <c r="BJ184" s="22" t="s">
        <v>84</v>
      </c>
      <c r="BK184" s="230">
        <f>ROUND(I184*H184,2)</f>
        <v>0</v>
      </c>
      <c r="BL184" s="22" t="s">
        <v>232</v>
      </c>
      <c r="BM184" s="22" t="s">
        <v>577</v>
      </c>
    </row>
    <row r="185" s="1" customFormat="1">
      <c r="B185" s="44"/>
      <c r="C185" s="72"/>
      <c r="D185" s="231" t="s">
        <v>139</v>
      </c>
      <c r="E185" s="72"/>
      <c r="F185" s="232" t="s">
        <v>578</v>
      </c>
      <c r="G185" s="72"/>
      <c r="H185" s="72"/>
      <c r="I185" s="189"/>
      <c r="J185" s="72"/>
      <c r="K185" s="72"/>
      <c r="L185" s="70"/>
      <c r="M185" s="233"/>
      <c r="N185" s="45"/>
      <c r="O185" s="45"/>
      <c r="P185" s="45"/>
      <c r="Q185" s="45"/>
      <c r="R185" s="45"/>
      <c r="S185" s="45"/>
      <c r="T185" s="93"/>
      <c r="AT185" s="22" t="s">
        <v>139</v>
      </c>
      <c r="AU185" s="22" t="s">
        <v>86</v>
      </c>
    </row>
    <row r="186" s="1" customFormat="1">
      <c r="B186" s="44"/>
      <c r="C186" s="72"/>
      <c r="D186" s="231" t="s">
        <v>141</v>
      </c>
      <c r="E186" s="72"/>
      <c r="F186" s="234" t="s">
        <v>538</v>
      </c>
      <c r="G186" s="72"/>
      <c r="H186" s="72"/>
      <c r="I186" s="189"/>
      <c r="J186" s="72"/>
      <c r="K186" s="72"/>
      <c r="L186" s="70"/>
      <c r="M186" s="233"/>
      <c r="N186" s="45"/>
      <c r="O186" s="45"/>
      <c r="P186" s="45"/>
      <c r="Q186" s="45"/>
      <c r="R186" s="45"/>
      <c r="S186" s="45"/>
      <c r="T186" s="93"/>
      <c r="AT186" s="22" t="s">
        <v>141</v>
      </c>
      <c r="AU186" s="22" t="s">
        <v>86</v>
      </c>
    </row>
    <row r="187" s="10" customFormat="1" ht="29.88" customHeight="1">
      <c r="B187" s="203"/>
      <c r="C187" s="204"/>
      <c r="D187" s="205" t="s">
        <v>75</v>
      </c>
      <c r="E187" s="217" t="s">
        <v>579</v>
      </c>
      <c r="F187" s="217" t="s">
        <v>580</v>
      </c>
      <c r="G187" s="204"/>
      <c r="H187" s="204"/>
      <c r="I187" s="207"/>
      <c r="J187" s="218">
        <f>BK187</f>
        <v>0</v>
      </c>
      <c r="K187" s="204"/>
      <c r="L187" s="209"/>
      <c r="M187" s="210"/>
      <c r="N187" s="211"/>
      <c r="O187" s="211"/>
      <c r="P187" s="212">
        <f>SUM(P188:P212)</f>
        <v>0</v>
      </c>
      <c r="Q187" s="211"/>
      <c r="R187" s="212">
        <f>SUM(R188:R212)</f>
        <v>1.3174984000000003</v>
      </c>
      <c r="S187" s="211"/>
      <c r="T187" s="213">
        <f>SUM(T188:T212)</f>
        <v>0</v>
      </c>
      <c r="AR187" s="214" t="s">
        <v>86</v>
      </c>
      <c r="AT187" s="215" t="s">
        <v>75</v>
      </c>
      <c r="AU187" s="215" t="s">
        <v>84</v>
      </c>
      <c r="AY187" s="214" t="s">
        <v>130</v>
      </c>
      <c r="BK187" s="216">
        <f>SUM(BK188:BK212)</f>
        <v>0</v>
      </c>
    </row>
    <row r="188" s="1" customFormat="1" ht="22.8" customHeight="1">
      <c r="B188" s="44"/>
      <c r="C188" s="219" t="s">
        <v>322</v>
      </c>
      <c r="D188" s="219" t="s">
        <v>132</v>
      </c>
      <c r="E188" s="220" t="s">
        <v>581</v>
      </c>
      <c r="F188" s="221" t="s">
        <v>582</v>
      </c>
      <c r="G188" s="222" t="s">
        <v>135</v>
      </c>
      <c r="H188" s="223">
        <v>10</v>
      </c>
      <c r="I188" s="224"/>
      <c r="J188" s="225">
        <f>ROUND(I188*H188,2)</f>
        <v>0</v>
      </c>
      <c r="K188" s="221" t="s">
        <v>136</v>
      </c>
      <c r="L188" s="70"/>
      <c r="M188" s="226" t="s">
        <v>21</v>
      </c>
      <c r="N188" s="227" t="s">
        <v>47</v>
      </c>
      <c r="O188" s="45"/>
      <c r="P188" s="228">
        <f>O188*H188</f>
        <v>0</v>
      </c>
      <c r="Q188" s="228">
        <v>0.037999999999999999</v>
      </c>
      <c r="R188" s="228">
        <f>Q188*H188</f>
        <v>0.38</v>
      </c>
      <c r="S188" s="228">
        <v>0</v>
      </c>
      <c r="T188" s="229">
        <f>S188*H188</f>
        <v>0</v>
      </c>
      <c r="AR188" s="22" t="s">
        <v>232</v>
      </c>
      <c r="AT188" s="22" t="s">
        <v>132</v>
      </c>
      <c r="AU188" s="22" t="s">
        <v>86</v>
      </c>
      <c r="AY188" s="22" t="s">
        <v>130</v>
      </c>
      <c r="BE188" s="230">
        <f>IF(N188="základní",J188,0)</f>
        <v>0</v>
      </c>
      <c r="BF188" s="230">
        <f>IF(N188="snížená",J188,0)</f>
        <v>0</v>
      </c>
      <c r="BG188" s="230">
        <f>IF(N188="zákl. přenesená",J188,0)</f>
        <v>0</v>
      </c>
      <c r="BH188" s="230">
        <f>IF(N188="sníž. přenesená",J188,0)</f>
        <v>0</v>
      </c>
      <c r="BI188" s="230">
        <f>IF(N188="nulová",J188,0)</f>
        <v>0</v>
      </c>
      <c r="BJ188" s="22" t="s">
        <v>84</v>
      </c>
      <c r="BK188" s="230">
        <f>ROUND(I188*H188,2)</f>
        <v>0</v>
      </c>
      <c r="BL188" s="22" t="s">
        <v>232</v>
      </c>
      <c r="BM188" s="22" t="s">
        <v>583</v>
      </c>
    </row>
    <row r="189" s="1" customFormat="1">
      <c r="B189" s="44"/>
      <c r="C189" s="72"/>
      <c r="D189" s="231" t="s">
        <v>139</v>
      </c>
      <c r="E189" s="72"/>
      <c r="F189" s="232" t="s">
        <v>584</v>
      </c>
      <c r="G189" s="72"/>
      <c r="H189" s="72"/>
      <c r="I189" s="189"/>
      <c r="J189" s="72"/>
      <c r="K189" s="72"/>
      <c r="L189" s="70"/>
      <c r="M189" s="233"/>
      <c r="N189" s="45"/>
      <c r="O189" s="45"/>
      <c r="P189" s="45"/>
      <c r="Q189" s="45"/>
      <c r="R189" s="45"/>
      <c r="S189" s="45"/>
      <c r="T189" s="93"/>
      <c r="AT189" s="22" t="s">
        <v>139</v>
      </c>
      <c r="AU189" s="22" t="s">
        <v>86</v>
      </c>
    </row>
    <row r="190" s="1" customFormat="1" ht="14.4" customHeight="1">
      <c r="B190" s="44"/>
      <c r="C190" s="246" t="s">
        <v>328</v>
      </c>
      <c r="D190" s="246" t="s">
        <v>219</v>
      </c>
      <c r="E190" s="247" t="s">
        <v>585</v>
      </c>
      <c r="F190" s="248" t="s">
        <v>586</v>
      </c>
      <c r="G190" s="249" t="s">
        <v>135</v>
      </c>
      <c r="H190" s="250">
        <v>10.5</v>
      </c>
      <c r="I190" s="251"/>
      <c r="J190" s="252">
        <f>ROUND(I190*H190,2)</f>
        <v>0</v>
      </c>
      <c r="K190" s="248" t="s">
        <v>136</v>
      </c>
      <c r="L190" s="253"/>
      <c r="M190" s="254" t="s">
        <v>21</v>
      </c>
      <c r="N190" s="255" t="s">
        <v>47</v>
      </c>
      <c r="O190" s="45"/>
      <c r="P190" s="228">
        <f>O190*H190</f>
        <v>0</v>
      </c>
      <c r="Q190" s="228">
        <v>0.081000000000000003</v>
      </c>
      <c r="R190" s="228">
        <f>Q190*H190</f>
        <v>0.85050000000000003</v>
      </c>
      <c r="S190" s="228">
        <v>0</v>
      </c>
      <c r="T190" s="229">
        <f>S190*H190</f>
        <v>0</v>
      </c>
      <c r="AR190" s="22" t="s">
        <v>322</v>
      </c>
      <c r="AT190" s="22" t="s">
        <v>219</v>
      </c>
      <c r="AU190" s="22" t="s">
        <v>86</v>
      </c>
      <c r="AY190" s="22" t="s">
        <v>130</v>
      </c>
      <c r="BE190" s="230">
        <f>IF(N190="základní",J190,0)</f>
        <v>0</v>
      </c>
      <c r="BF190" s="230">
        <f>IF(N190="snížená",J190,0)</f>
        <v>0</v>
      </c>
      <c r="BG190" s="230">
        <f>IF(N190="zákl. přenesená",J190,0)</f>
        <v>0</v>
      </c>
      <c r="BH190" s="230">
        <f>IF(N190="sníž. přenesená",J190,0)</f>
        <v>0</v>
      </c>
      <c r="BI190" s="230">
        <f>IF(N190="nulová",J190,0)</f>
        <v>0</v>
      </c>
      <c r="BJ190" s="22" t="s">
        <v>84</v>
      </c>
      <c r="BK190" s="230">
        <f>ROUND(I190*H190,2)</f>
        <v>0</v>
      </c>
      <c r="BL190" s="22" t="s">
        <v>232</v>
      </c>
      <c r="BM190" s="22" t="s">
        <v>587</v>
      </c>
    </row>
    <row r="191" s="1" customFormat="1">
      <c r="B191" s="44"/>
      <c r="C191" s="72"/>
      <c r="D191" s="231" t="s">
        <v>139</v>
      </c>
      <c r="E191" s="72"/>
      <c r="F191" s="232" t="s">
        <v>586</v>
      </c>
      <c r="G191" s="72"/>
      <c r="H191" s="72"/>
      <c r="I191" s="189"/>
      <c r="J191" s="72"/>
      <c r="K191" s="72"/>
      <c r="L191" s="70"/>
      <c r="M191" s="233"/>
      <c r="N191" s="45"/>
      <c r="O191" s="45"/>
      <c r="P191" s="45"/>
      <c r="Q191" s="45"/>
      <c r="R191" s="45"/>
      <c r="S191" s="45"/>
      <c r="T191" s="93"/>
      <c r="AT191" s="22" t="s">
        <v>139</v>
      </c>
      <c r="AU191" s="22" t="s">
        <v>86</v>
      </c>
    </row>
    <row r="192" s="1" customFormat="1">
      <c r="B192" s="44"/>
      <c r="C192" s="72"/>
      <c r="D192" s="231" t="s">
        <v>223</v>
      </c>
      <c r="E192" s="72"/>
      <c r="F192" s="234" t="s">
        <v>588</v>
      </c>
      <c r="G192" s="72"/>
      <c r="H192" s="72"/>
      <c r="I192" s="189"/>
      <c r="J192" s="72"/>
      <c r="K192" s="72"/>
      <c r="L192" s="70"/>
      <c r="M192" s="233"/>
      <c r="N192" s="45"/>
      <c r="O192" s="45"/>
      <c r="P192" s="45"/>
      <c r="Q192" s="45"/>
      <c r="R192" s="45"/>
      <c r="S192" s="45"/>
      <c r="T192" s="93"/>
      <c r="AT192" s="22" t="s">
        <v>223</v>
      </c>
      <c r="AU192" s="22" t="s">
        <v>86</v>
      </c>
    </row>
    <row r="193" s="11" customFormat="1">
      <c r="B193" s="235"/>
      <c r="C193" s="236"/>
      <c r="D193" s="231" t="s">
        <v>148</v>
      </c>
      <c r="E193" s="237" t="s">
        <v>21</v>
      </c>
      <c r="F193" s="238" t="s">
        <v>589</v>
      </c>
      <c r="G193" s="236"/>
      <c r="H193" s="239">
        <v>10</v>
      </c>
      <c r="I193" s="240"/>
      <c r="J193" s="236"/>
      <c r="K193" s="236"/>
      <c r="L193" s="241"/>
      <c r="M193" s="242"/>
      <c r="N193" s="243"/>
      <c r="O193" s="243"/>
      <c r="P193" s="243"/>
      <c r="Q193" s="243"/>
      <c r="R193" s="243"/>
      <c r="S193" s="243"/>
      <c r="T193" s="244"/>
      <c r="AT193" s="245" t="s">
        <v>148</v>
      </c>
      <c r="AU193" s="245" t="s">
        <v>86</v>
      </c>
      <c r="AV193" s="11" t="s">
        <v>86</v>
      </c>
      <c r="AW193" s="11" t="s">
        <v>39</v>
      </c>
      <c r="AX193" s="11" t="s">
        <v>76</v>
      </c>
      <c r="AY193" s="245" t="s">
        <v>130</v>
      </c>
    </row>
    <row r="194" s="11" customFormat="1">
      <c r="B194" s="235"/>
      <c r="C194" s="236"/>
      <c r="D194" s="231" t="s">
        <v>148</v>
      </c>
      <c r="E194" s="236"/>
      <c r="F194" s="238" t="s">
        <v>590</v>
      </c>
      <c r="G194" s="236"/>
      <c r="H194" s="239">
        <v>10.5</v>
      </c>
      <c r="I194" s="240"/>
      <c r="J194" s="236"/>
      <c r="K194" s="236"/>
      <c r="L194" s="241"/>
      <c r="M194" s="242"/>
      <c r="N194" s="243"/>
      <c r="O194" s="243"/>
      <c r="P194" s="243"/>
      <c r="Q194" s="243"/>
      <c r="R194" s="243"/>
      <c r="S194" s="243"/>
      <c r="T194" s="244"/>
      <c r="AT194" s="245" t="s">
        <v>148</v>
      </c>
      <c r="AU194" s="245" t="s">
        <v>86</v>
      </c>
      <c r="AV194" s="11" t="s">
        <v>86</v>
      </c>
      <c r="AW194" s="11" t="s">
        <v>6</v>
      </c>
      <c r="AX194" s="11" t="s">
        <v>84</v>
      </c>
      <c r="AY194" s="245" t="s">
        <v>130</v>
      </c>
    </row>
    <row r="195" s="1" customFormat="1" ht="14.4" customHeight="1">
      <c r="B195" s="44"/>
      <c r="C195" s="219" t="s">
        <v>334</v>
      </c>
      <c r="D195" s="219" t="s">
        <v>132</v>
      </c>
      <c r="E195" s="220" t="s">
        <v>591</v>
      </c>
      <c r="F195" s="221" t="s">
        <v>592</v>
      </c>
      <c r="G195" s="222" t="s">
        <v>135</v>
      </c>
      <c r="H195" s="223">
        <v>10</v>
      </c>
      <c r="I195" s="224"/>
      <c r="J195" s="225">
        <f>ROUND(I195*H195,2)</f>
        <v>0</v>
      </c>
      <c r="K195" s="221" t="s">
        <v>136</v>
      </c>
      <c r="L195" s="70"/>
      <c r="M195" s="226" t="s">
        <v>21</v>
      </c>
      <c r="N195" s="227" t="s">
        <v>47</v>
      </c>
      <c r="O195" s="45"/>
      <c r="P195" s="228">
        <f>O195*H195</f>
        <v>0</v>
      </c>
      <c r="Q195" s="228">
        <v>0.0080000000000000002</v>
      </c>
      <c r="R195" s="228">
        <f>Q195*H195</f>
        <v>0.080000000000000002</v>
      </c>
      <c r="S195" s="228">
        <v>0</v>
      </c>
      <c r="T195" s="229">
        <f>S195*H195</f>
        <v>0</v>
      </c>
      <c r="AR195" s="22" t="s">
        <v>232</v>
      </c>
      <c r="AT195" s="22" t="s">
        <v>132</v>
      </c>
      <c r="AU195" s="22" t="s">
        <v>86</v>
      </c>
      <c r="AY195" s="22" t="s">
        <v>130</v>
      </c>
      <c r="BE195" s="230">
        <f>IF(N195="základní",J195,0)</f>
        <v>0</v>
      </c>
      <c r="BF195" s="230">
        <f>IF(N195="snížená",J195,0)</f>
        <v>0</v>
      </c>
      <c r="BG195" s="230">
        <f>IF(N195="zákl. přenesená",J195,0)</f>
        <v>0</v>
      </c>
      <c r="BH195" s="230">
        <f>IF(N195="sníž. přenesená",J195,0)</f>
        <v>0</v>
      </c>
      <c r="BI195" s="230">
        <f>IF(N195="nulová",J195,0)</f>
        <v>0</v>
      </c>
      <c r="BJ195" s="22" t="s">
        <v>84</v>
      </c>
      <c r="BK195" s="230">
        <f>ROUND(I195*H195,2)</f>
        <v>0</v>
      </c>
      <c r="BL195" s="22" t="s">
        <v>232</v>
      </c>
      <c r="BM195" s="22" t="s">
        <v>593</v>
      </c>
    </row>
    <row r="196" s="1" customFormat="1">
      <c r="B196" s="44"/>
      <c r="C196" s="72"/>
      <c r="D196" s="231" t="s">
        <v>139</v>
      </c>
      <c r="E196" s="72"/>
      <c r="F196" s="232" t="s">
        <v>594</v>
      </c>
      <c r="G196" s="72"/>
      <c r="H196" s="72"/>
      <c r="I196" s="189"/>
      <c r="J196" s="72"/>
      <c r="K196" s="72"/>
      <c r="L196" s="70"/>
      <c r="M196" s="233"/>
      <c r="N196" s="45"/>
      <c r="O196" s="45"/>
      <c r="P196" s="45"/>
      <c r="Q196" s="45"/>
      <c r="R196" s="45"/>
      <c r="S196" s="45"/>
      <c r="T196" s="93"/>
      <c r="AT196" s="22" t="s">
        <v>139</v>
      </c>
      <c r="AU196" s="22" t="s">
        <v>86</v>
      </c>
    </row>
    <row r="197" s="1" customFormat="1" ht="14.4" customHeight="1">
      <c r="B197" s="44"/>
      <c r="C197" s="219" t="s">
        <v>340</v>
      </c>
      <c r="D197" s="219" t="s">
        <v>132</v>
      </c>
      <c r="E197" s="220" t="s">
        <v>595</v>
      </c>
      <c r="F197" s="221" t="s">
        <v>596</v>
      </c>
      <c r="G197" s="222" t="s">
        <v>135</v>
      </c>
      <c r="H197" s="223">
        <v>10</v>
      </c>
      <c r="I197" s="224"/>
      <c r="J197" s="225">
        <f>ROUND(I197*H197,2)</f>
        <v>0</v>
      </c>
      <c r="K197" s="221" t="s">
        <v>136</v>
      </c>
      <c r="L197" s="70"/>
      <c r="M197" s="226" t="s">
        <v>21</v>
      </c>
      <c r="N197" s="227" t="s">
        <v>47</v>
      </c>
      <c r="O197" s="45"/>
      <c r="P197" s="228">
        <f>O197*H197</f>
        <v>0</v>
      </c>
      <c r="Q197" s="228">
        <v>0.00040000000000000002</v>
      </c>
      <c r="R197" s="228">
        <f>Q197*H197</f>
        <v>0.0040000000000000001</v>
      </c>
      <c r="S197" s="228">
        <v>0</v>
      </c>
      <c r="T197" s="229">
        <f>S197*H197</f>
        <v>0</v>
      </c>
      <c r="AR197" s="22" t="s">
        <v>232</v>
      </c>
      <c r="AT197" s="22" t="s">
        <v>132</v>
      </c>
      <c r="AU197" s="22" t="s">
        <v>86</v>
      </c>
      <c r="AY197" s="22" t="s">
        <v>130</v>
      </c>
      <c r="BE197" s="230">
        <f>IF(N197="základní",J197,0)</f>
        <v>0</v>
      </c>
      <c r="BF197" s="230">
        <f>IF(N197="snížená",J197,0)</f>
        <v>0</v>
      </c>
      <c r="BG197" s="230">
        <f>IF(N197="zákl. přenesená",J197,0)</f>
        <v>0</v>
      </c>
      <c r="BH197" s="230">
        <f>IF(N197="sníž. přenesená",J197,0)</f>
        <v>0</v>
      </c>
      <c r="BI197" s="230">
        <f>IF(N197="nulová",J197,0)</f>
        <v>0</v>
      </c>
      <c r="BJ197" s="22" t="s">
        <v>84</v>
      </c>
      <c r="BK197" s="230">
        <f>ROUND(I197*H197,2)</f>
        <v>0</v>
      </c>
      <c r="BL197" s="22" t="s">
        <v>232</v>
      </c>
      <c r="BM197" s="22" t="s">
        <v>597</v>
      </c>
    </row>
    <row r="198" s="1" customFormat="1">
      <c r="B198" s="44"/>
      <c r="C198" s="72"/>
      <c r="D198" s="231" t="s">
        <v>139</v>
      </c>
      <c r="E198" s="72"/>
      <c r="F198" s="232" t="s">
        <v>598</v>
      </c>
      <c r="G198" s="72"/>
      <c r="H198" s="72"/>
      <c r="I198" s="189"/>
      <c r="J198" s="72"/>
      <c r="K198" s="72"/>
      <c r="L198" s="70"/>
      <c r="M198" s="233"/>
      <c r="N198" s="45"/>
      <c r="O198" s="45"/>
      <c r="P198" s="45"/>
      <c r="Q198" s="45"/>
      <c r="R198" s="45"/>
      <c r="S198" s="45"/>
      <c r="T198" s="93"/>
      <c r="AT198" s="22" t="s">
        <v>139</v>
      </c>
      <c r="AU198" s="22" t="s">
        <v>86</v>
      </c>
    </row>
    <row r="199" s="1" customFormat="1">
      <c r="B199" s="44"/>
      <c r="C199" s="72"/>
      <c r="D199" s="231" t="s">
        <v>141</v>
      </c>
      <c r="E199" s="72"/>
      <c r="F199" s="234" t="s">
        <v>599</v>
      </c>
      <c r="G199" s="72"/>
      <c r="H199" s="72"/>
      <c r="I199" s="189"/>
      <c r="J199" s="72"/>
      <c r="K199" s="72"/>
      <c r="L199" s="70"/>
      <c r="M199" s="233"/>
      <c r="N199" s="45"/>
      <c r="O199" s="45"/>
      <c r="P199" s="45"/>
      <c r="Q199" s="45"/>
      <c r="R199" s="45"/>
      <c r="S199" s="45"/>
      <c r="T199" s="93"/>
      <c r="AT199" s="22" t="s">
        <v>141</v>
      </c>
      <c r="AU199" s="22" t="s">
        <v>86</v>
      </c>
    </row>
    <row r="200" s="1" customFormat="1" ht="14.4" customHeight="1">
      <c r="B200" s="44"/>
      <c r="C200" s="219" t="s">
        <v>346</v>
      </c>
      <c r="D200" s="219" t="s">
        <v>132</v>
      </c>
      <c r="E200" s="220" t="s">
        <v>600</v>
      </c>
      <c r="F200" s="221" t="s">
        <v>601</v>
      </c>
      <c r="G200" s="222" t="s">
        <v>157</v>
      </c>
      <c r="H200" s="223">
        <v>6.0800000000000001</v>
      </c>
      <c r="I200" s="224"/>
      <c r="J200" s="225">
        <f>ROUND(I200*H200,2)</f>
        <v>0</v>
      </c>
      <c r="K200" s="221" t="s">
        <v>136</v>
      </c>
      <c r="L200" s="70"/>
      <c r="M200" s="226" t="s">
        <v>21</v>
      </c>
      <c r="N200" s="227" t="s">
        <v>47</v>
      </c>
      <c r="O200" s="45"/>
      <c r="P200" s="228">
        <f>O200*H200</f>
        <v>0</v>
      </c>
      <c r="Q200" s="228">
        <v>0.00023000000000000001</v>
      </c>
      <c r="R200" s="228">
        <f>Q200*H200</f>
        <v>0.0013984000000000002</v>
      </c>
      <c r="S200" s="228">
        <v>0</v>
      </c>
      <c r="T200" s="229">
        <f>S200*H200</f>
        <v>0</v>
      </c>
      <c r="AR200" s="22" t="s">
        <v>232</v>
      </c>
      <c r="AT200" s="22" t="s">
        <v>132</v>
      </c>
      <c r="AU200" s="22" t="s">
        <v>86</v>
      </c>
      <c r="AY200" s="22" t="s">
        <v>130</v>
      </c>
      <c r="BE200" s="230">
        <f>IF(N200="základní",J200,0)</f>
        <v>0</v>
      </c>
      <c r="BF200" s="230">
        <f>IF(N200="snížená",J200,0)</f>
        <v>0</v>
      </c>
      <c r="BG200" s="230">
        <f>IF(N200="zákl. přenesená",J200,0)</f>
        <v>0</v>
      </c>
      <c r="BH200" s="230">
        <f>IF(N200="sníž. přenesená",J200,0)</f>
        <v>0</v>
      </c>
      <c r="BI200" s="230">
        <f>IF(N200="nulová",J200,0)</f>
        <v>0</v>
      </c>
      <c r="BJ200" s="22" t="s">
        <v>84</v>
      </c>
      <c r="BK200" s="230">
        <f>ROUND(I200*H200,2)</f>
        <v>0</v>
      </c>
      <c r="BL200" s="22" t="s">
        <v>232</v>
      </c>
      <c r="BM200" s="22" t="s">
        <v>602</v>
      </c>
    </row>
    <row r="201" s="1" customFormat="1">
      <c r="B201" s="44"/>
      <c r="C201" s="72"/>
      <c r="D201" s="231" t="s">
        <v>139</v>
      </c>
      <c r="E201" s="72"/>
      <c r="F201" s="232" t="s">
        <v>603</v>
      </c>
      <c r="G201" s="72"/>
      <c r="H201" s="72"/>
      <c r="I201" s="189"/>
      <c r="J201" s="72"/>
      <c r="K201" s="72"/>
      <c r="L201" s="70"/>
      <c r="M201" s="233"/>
      <c r="N201" s="45"/>
      <c r="O201" s="45"/>
      <c r="P201" s="45"/>
      <c r="Q201" s="45"/>
      <c r="R201" s="45"/>
      <c r="S201" s="45"/>
      <c r="T201" s="93"/>
      <c r="AT201" s="22" t="s">
        <v>139</v>
      </c>
      <c r="AU201" s="22" t="s">
        <v>86</v>
      </c>
    </row>
    <row r="202" s="1" customFormat="1">
      <c r="B202" s="44"/>
      <c r="C202" s="72"/>
      <c r="D202" s="231" t="s">
        <v>141</v>
      </c>
      <c r="E202" s="72"/>
      <c r="F202" s="234" t="s">
        <v>599</v>
      </c>
      <c r="G202" s="72"/>
      <c r="H202" s="72"/>
      <c r="I202" s="189"/>
      <c r="J202" s="72"/>
      <c r="K202" s="72"/>
      <c r="L202" s="70"/>
      <c r="M202" s="233"/>
      <c r="N202" s="45"/>
      <c r="O202" s="45"/>
      <c r="P202" s="45"/>
      <c r="Q202" s="45"/>
      <c r="R202" s="45"/>
      <c r="S202" s="45"/>
      <c r="T202" s="93"/>
      <c r="AT202" s="22" t="s">
        <v>141</v>
      </c>
      <c r="AU202" s="22" t="s">
        <v>86</v>
      </c>
    </row>
    <row r="203" s="11" customFormat="1">
      <c r="B203" s="235"/>
      <c r="C203" s="236"/>
      <c r="D203" s="231" t="s">
        <v>148</v>
      </c>
      <c r="E203" s="237" t="s">
        <v>21</v>
      </c>
      <c r="F203" s="238" t="s">
        <v>604</v>
      </c>
      <c r="G203" s="236"/>
      <c r="H203" s="239">
        <v>6.0800000000000001</v>
      </c>
      <c r="I203" s="240"/>
      <c r="J203" s="236"/>
      <c r="K203" s="236"/>
      <c r="L203" s="241"/>
      <c r="M203" s="242"/>
      <c r="N203" s="243"/>
      <c r="O203" s="243"/>
      <c r="P203" s="243"/>
      <c r="Q203" s="243"/>
      <c r="R203" s="243"/>
      <c r="S203" s="243"/>
      <c r="T203" s="244"/>
      <c r="AT203" s="245" t="s">
        <v>148</v>
      </c>
      <c r="AU203" s="245" t="s">
        <v>86</v>
      </c>
      <c r="AV203" s="11" t="s">
        <v>86</v>
      </c>
      <c r="AW203" s="11" t="s">
        <v>39</v>
      </c>
      <c r="AX203" s="11" t="s">
        <v>84</v>
      </c>
      <c r="AY203" s="245" t="s">
        <v>130</v>
      </c>
    </row>
    <row r="204" s="1" customFormat="1" ht="22.8" customHeight="1">
      <c r="B204" s="44"/>
      <c r="C204" s="219" t="s">
        <v>354</v>
      </c>
      <c r="D204" s="219" t="s">
        <v>132</v>
      </c>
      <c r="E204" s="220" t="s">
        <v>605</v>
      </c>
      <c r="F204" s="221" t="s">
        <v>606</v>
      </c>
      <c r="G204" s="222" t="s">
        <v>135</v>
      </c>
      <c r="H204" s="223">
        <v>10</v>
      </c>
      <c r="I204" s="224"/>
      <c r="J204" s="225">
        <f>ROUND(I204*H204,2)</f>
        <v>0</v>
      </c>
      <c r="K204" s="221" t="s">
        <v>136</v>
      </c>
      <c r="L204" s="70"/>
      <c r="M204" s="226" t="s">
        <v>21</v>
      </c>
      <c r="N204" s="227" t="s">
        <v>47</v>
      </c>
      <c r="O204" s="45"/>
      <c r="P204" s="228">
        <f>O204*H204</f>
        <v>0</v>
      </c>
      <c r="Q204" s="228">
        <v>0.00016000000000000001</v>
      </c>
      <c r="R204" s="228">
        <f>Q204*H204</f>
        <v>0.0016000000000000001</v>
      </c>
      <c r="S204" s="228">
        <v>0</v>
      </c>
      <c r="T204" s="229">
        <f>S204*H204</f>
        <v>0</v>
      </c>
      <c r="AR204" s="22" t="s">
        <v>232</v>
      </c>
      <c r="AT204" s="22" t="s">
        <v>132</v>
      </c>
      <c r="AU204" s="22" t="s">
        <v>86</v>
      </c>
      <c r="AY204" s="22" t="s">
        <v>130</v>
      </c>
      <c r="BE204" s="230">
        <f>IF(N204="základní",J204,0)</f>
        <v>0</v>
      </c>
      <c r="BF204" s="230">
        <f>IF(N204="snížená",J204,0)</f>
        <v>0</v>
      </c>
      <c r="BG204" s="230">
        <f>IF(N204="zákl. přenesená",J204,0)</f>
        <v>0</v>
      </c>
      <c r="BH204" s="230">
        <f>IF(N204="sníž. přenesená",J204,0)</f>
        <v>0</v>
      </c>
      <c r="BI204" s="230">
        <f>IF(N204="nulová",J204,0)</f>
        <v>0</v>
      </c>
      <c r="BJ204" s="22" t="s">
        <v>84</v>
      </c>
      <c r="BK204" s="230">
        <f>ROUND(I204*H204,2)</f>
        <v>0</v>
      </c>
      <c r="BL204" s="22" t="s">
        <v>232</v>
      </c>
      <c r="BM204" s="22" t="s">
        <v>607</v>
      </c>
    </row>
    <row r="205" s="1" customFormat="1">
      <c r="B205" s="44"/>
      <c r="C205" s="72"/>
      <c r="D205" s="231" t="s">
        <v>139</v>
      </c>
      <c r="E205" s="72"/>
      <c r="F205" s="232" t="s">
        <v>608</v>
      </c>
      <c r="G205" s="72"/>
      <c r="H205" s="72"/>
      <c r="I205" s="189"/>
      <c r="J205" s="72"/>
      <c r="K205" s="72"/>
      <c r="L205" s="70"/>
      <c r="M205" s="233"/>
      <c r="N205" s="45"/>
      <c r="O205" s="45"/>
      <c r="P205" s="45"/>
      <c r="Q205" s="45"/>
      <c r="R205" s="45"/>
      <c r="S205" s="45"/>
      <c r="T205" s="93"/>
      <c r="AT205" s="22" t="s">
        <v>139</v>
      </c>
      <c r="AU205" s="22" t="s">
        <v>86</v>
      </c>
    </row>
    <row r="206" s="1" customFormat="1">
      <c r="B206" s="44"/>
      <c r="C206" s="72"/>
      <c r="D206" s="231" t="s">
        <v>141</v>
      </c>
      <c r="E206" s="72"/>
      <c r="F206" s="234" t="s">
        <v>599</v>
      </c>
      <c r="G206" s="72"/>
      <c r="H206" s="72"/>
      <c r="I206" s="189"/>
      <c r="J206" s="72"/>
      <c r="K206" s="72"/>
      <c r="L206" s="70"/>
      <c r="M206" s="233"/>
      <c r="N206" s="45"/>
      <c r="O206" s="45"/>
      <c r="P206" s="45"/>
      <c r="Q206" s="45"/>
      <c r="R206" s="45"/>
      <c r="S206" s="45"/>
      <c r="T206" s="93"/>
      <c r="AT206" s="22" t="s">
        <v>141</v>
      </c>
      <c r="AU206" s="22" t="s">
        <v>86</v>
      </c>
    </row>
    <row r="207" s="1" customFormat="1" ht="22.8" customHeight="1">
      <c r="B207" s="44"/>
      <c r="C207" s="219" t="s">
        <v>363</v>
      </c>
      <c r="D207" s="219" t="s">
        <v>132</v>
      </c>
      <c r="E207" s="220" t="s">
        <v>609</v>
      </c>
      <c r="F207" s="221" t="s">
        <v>610</v>
      </c>
      <c r="G207" s="222" t="s">
        <v>357</v>
      </c>
      <c r="H207" s="223">
        <v>1.317</v>
      </c>
      <c r="I207" s="224"/>
      <c r="J207" s="225">
        <f>ROUND(I207*H207,2)</f>
        <v>0</v>
      </c>
      <c r="K207" s="221" t="s">
        <v>136</v>
      </c>
      <c r="L207" s="70"/>
      <c r="M207" s="226" t="s">
        <v>21</v>
      </c>
      <c r="N207" s="227" t="s">
        <v>47</v>
      </c>
      <c r="O207" s="45"/>
      <c r="P207" s="228">
        <f>O207*H207</f>
        <v>0</v>
      </c>
      <c r="Q207" s="228">
        <v>0</v>
      </c>
      <c r="R207" s="228">
        <f>Q207*H207</f>
        <v>0</v>
      </c>
      <c r="S207" s="228">
        <v>0</v>
      </c>
      <c r="T207" s="229">
        <f>S207*H207</f>
        <v>0</v>
      </c>
      <c r="AR207" s="22" t="s">
        <v>232</v>
      </c>
      <c r="AT207" s="22" t="s">
        <v>132</v>
      </c>
      <c r="AU207" s="22" t="s">
        <v>86</v>
      </c>
      <c r="AY207" s="22" t="s">
        <v>130</v>
      </c>
      <c r="BE207" s="230">
        <f>IF(N207="základní",J207,0)</f>
        <v>0</v>
      </c>
      <c r="BF207" s="230">
        <f>IF(N207="snížená",J207,0)</f>
        <v>0</v>
      </c>
      <c r="BG207" s="230">
        <f>IF(N207="zákl. přenesená",J207,0)</f>
        <v>0</v>
      </c>
      <c r="BH207" s="230">
        <f>IF(N207="sníž. přenesená",J207,0)</f>
        <v>0</v>
      </c>
      <c r="BI207" s="230">
        <f>IF(N207="nulová",J207,0)</f>
        <v>0</v>
      </c>
      <c r="BJ207" s="22" t="s">
        <v>84</v>
      </c>
      <c r="BK207" s="230">
        <f>ROUND(I207*H207,2)</f>
        <v>0</v>
      </c>
      <c r="BL207" s="22" t="s">
        <v>232</v>
      </c>
      <c r="BM207" s="22" t="s">
        <v>611</v>
      </c>
    </row>
    <row r="208" s="1" customFormat="1">
      <c r="B208" s="44"/>
      <c r="C208" s="72"/>
      <c r="D208" s="231" t="s">
        <v>139</v>
      </c>
      <c r="E208" s="72"/>
      <c r="F208" s="232" t="s">
        <v>612</v>
      </c>
      <c r="G208" s="72"/>
      <c r="H208" s="72"/>
      <c r="I208" s="189"/>
      <c r="J208" s="72"/>
      <c r="K208" s="72"/>
      <c r="L208" s="70"/>
      <c r="M208" s="233"/>
      <c r="N208" s="45"/>
      <c r="O208" s="45"/>
      <c r="P208" s="45"/>
      <c r="Q208" s="45"/>
      <c r="R208" s="45"/>
      <c r="S208" s="45"/>
      <c r="T208" s="93"/>
      <c r="AT208" s="22" t="s">
        <v>139</v>
      </c>
      <c r="AU208" s="22" t="s">
        <v>86</v>
      </c>
    </row>
    <row r="209" s="1" customFormat="1">
      <c r="B209" s="44"/>
      <c r="C209" s="72"/>
      <c r="D209" s="231" t="s">
        <v>141</v>
      </c>
      <c r="E209" s="72"/>
      <c r="F209" s="234" t="s">
        <v>613</v>
      </c>
      <c r="G209" s="72"/>
      <c r="H209" s="72"/>
      <c r="I209" s="189"/>
      <c r="J209" s="72"/>
      <c r="K209" s="72"/>
      <c r="L209" s="70"/>
      <c r="M209" s="233"/>
      <c r="N209" s="45"/>
      <c r="O209" s="45"/>
      <c r="P209" s="45"/>
      <c r="Q209" s="45"/>
      <c r="R209" s="45"/>
      <c r="S209" s="45"/>
      <c r="T209" s="93"/>
      <c r="AT209" s="22" t="s">
        <v>141</v>
      </c>
      <c r="AU209" s="22" t="s">
        <v>86</v>
      </c>
    </row>
    <row r="210" s="1" customFormat="1" ht="22.8" customHeight="1">
      <c r="B210" s="44"/>
      <c r="C210" s="219" t="s">
        <v>369</v>
      </c>
      <c r="D210" s="219" t="s">
        <v>132</v>
      </c>
      <c r="E210" s="220" t="s">
        <v>614</v>
      </c>
      <c r="F210" s="221" t="s">
        <v>615</v>
      </c>
      <c r="G210" s="222" t="s">
        <v>535</v>
      </c>
      <c r="H210" s="269"/>
      <c r="I210" s="224"/>
      <c r="J210" s="225">
        <f>ROUND(I210*H210,2)</f>
        <v>0</v>
      </c>
      <c r="K210" s="221" t="s">
        <v>136</v>
      </c>
      <c r="L210" s="70"/>
      <c r="M210" s="226" t="s">
        <v>21</v>
      </c>
      <c r="N210" s="227" t="s">
        <v>47</v>
      </c>
      <c r="O210" s="45"/>
      <c r="P210" s="228">
        <f>O210*H210</f>
        <v>0</v>
      </c>
      <c r="Q210" s="228">
        <v>0</v>
      </c>
      <c r="R210" s="228">
        <f>Q210*H210</f>
        <v>0</v>
      </c>
      <c r="S210" s="228">
        <v>0</v>
      </c>
      <c r="T210" s="229">
        <f>S210*H210</f>
        <v>0</v>
      </c>
      <c r="AR210" s="22" t="s">
        <v>232</v>
      </c>
      <c r="AT210" s="22" t="s">
        <v>132</v>
      </c>
      <c r="AU210" s="22" t="s">
        <v>86</v>
      </c>
      <c r="AY210" s="22" t="s">
        <v>130</v>
      </c>
      <c r="BE210" s="230">
        <f>IF(N210="základní",J210,0)</f>
        <v>0</v>
      </c>
      <c r="BF210" s="230">
        <f>IF(N210="snížená",J210,0)</f>
        <v>0</v>
      </c>
      <c r="BG210" s="230">
        <f>IF(N210="zákl. přenesená",J210,0)</f>
        <v>0</v>
      </c>
      <c r="BH210" s="230">
        <f>IF(N210="sníž. přenesená",J210,0)</f>
        <v>0</v>
      </c>
      <c r="BI210" s="230">
        <f>IF(N210="nulová",J210,0)</f>
        <v>0</v>
      </c>
      <c r="BJ210" s="22" t="s">
        <v>84</v>
      </c>
      <c r="BK210" s="230">
        <f>ROUND(I210*H210,2)</f>
        <v>0</v>
      </c>
      <c r="BL210" s="22" t="s">
        <v>232</v>
      </c>
      <c r="BM210" s="22" t="s">
        <v>616</v>
      </c>
    </row>
    <row r="211" s="1" customFormat="1">
      <c r="B211" s="44"/>
      <c r="C211" s="72"/>
      <c r="D211" s="231" t="s">
        <v>139</v>
      </c>
      <c r="E211" s="72"/>
      <c r="F211" s="232" t="s">
        <v>617</v>
      </c>
      <c r="G211" s="72"/>
      <c r="H211" s="72"/>
      <c r="I211" s="189"/>
      <c r="J211" s="72"/>
      <c r="K211" s="72"/>
      <c r="L211" s="70"/>
      <c r="M211" s="233"/>
      <c r="N211" s="45"/>
      <c r="O211" s="45"/>
      <c r="P211" s="45"/>
      <c r="Q211" s="45"/>
      <c r="R211" s="45"/>
      <c r="S211" s="45"/>
      <c r="T211" s="93"/>
      <c r="AT211" s="22" t="s">
        <v>139</v>
      </c>
      <c r="AU211" s="22" t="s">
        <v>86</v>
      </c>
    </row>
    <row r="212" s="1" customFormat="1">
      <c r="B212" s="44"/>
      <c r="C212" s="72"/>
      <c r="D212" s="231" t="s">
        <v>141</v>
      </c>
      <c r="E212" s="72"/>
      <c r="F212" s="234" t="s">
        <v>613</v>
      </c>
      <c r="G212" s="72"/>
      <c r="H212" s="72"/>
      <c r="I212" s="189"/>
      <c r="J212" s="72"/>
      <c r="K212" s="72"/>
      <c r="L212" s="70"/>
      <c r="M212" s="233"/>
      <c r="N212" s="45"/>
      <c r="O212" s="45"/>
      <c r="P212" s="45"/>
      <c r="Q212" s="45"/>
      <c r="R212" s="45"/>
      <c r="S212" s="45"/>
      <c r="T212" s="93"/>
      <c r="AT212" s="22" t="s">
        <v>141</v>
      </c>
      <c r="AU212" s="22" t="s">
        <v>86</v>
      </c>
    </row>
    <row r="213" s="10" customFormat="1" ht="29.88" customHeight="1">
      <c r="B213" s="203"/>
      <c r="C213" s="204"/>
      <c r="D213" s="205" t="s">
        <v>75</v>
      </c>
      <c r="E213" s="217" t="s">
        <v>618</v>
      </c>
      <c r="F213" s="217" t="s">
        <v>619</v>
      </c>
      <c r="G213" s="204"/>
      <c r="H213" s="204"/>
      <c r="I213" s="207"/>
      <c r="J213" s="218">
        <f>BK213</f>
        <v>0</v>
      </c>
      <c r="K213" s="204"/>
      <c r="L213" s="209"/>
      <c r="M213" s="210"/>
      <c r="N213" s="211"/>
      <c r="O213" s="211"/>
      <c r="P213" s="212">
        <f>SUM(P214:P215)</f>
        <v>0</v>
      </c>
      <c r="Q213" s="211"/>
      <c r="R213" s="212">
        <f>SUM(R214:R215)</f>
        <v>0.047699999999999999</v>
      </c>
      <c r="S213" s="211"/>
      <c r="T213" s="213">
        <f>SUM(T214:T215)</f>
        <v>0</v>
      </c>
      <c r="AR213" s="214" t="s">
        <v>86</v>
      </c>
      <c r="AT213" s="215" t="s">
        <v>75</v>
      </c>
      <c r="AU213" s="215" t="s">
        <v>84</v>
      </c>
      <c r="AY213" s="214" t="s">
        <v>130</v>
      </c>
      <c r="BK213" s="216">
        <f>SUM(BK214:BK215)</f>
        <v>0</v>
      </c>
    </row>
    <row r="214" s="1" customFormat="1" ht="22.8" customHeight="1">
      <c r="B214" s="44"/>
      <c r="C214" s="219" t="s">
        <v>379</v>
      </c>
      <c r="D214" s="219" t="s">
        <v>132</v>
      </c>
      <c r="E214" s="220" t="s">
        <v>620</v>
      </c>
      <c r="F214" s="221" t="s">
        <v>621</v>
      </c>
      <c r="G214" s="222" t="s">
        <v>135</v>
      </c>
      <c r="H214" s="223">
        <v>90</v>
      </c>
      <c r="I214" s="224"/>
      <c r="J214" s="225">
        <f>ROUND(I214*H214,2)</f>
        <v>0</v>
      </c>
      <c r="K214" s="221" t="s">
        <v>136</v>
      </c>
      <c r="L214" s="70"/>
      <c r="M214" s="226" t="s">
        <v>21</v>
      </c>
      <c r="N214" s="227" t="s">
        <v>47</v>
      </c>
      <c r="O214" s="45"/>
      <c r="P214" s="228">
        <f>O214*H214</f>
        <v>0</v>
      </c>
      <c r="Q214" s="228">
        <v>0.00052999999999999998</v>
      </c>
      <c r="R214" s="228">
        <f>Q214*H214</f>
        <v>0.047699999999999999</v>
      </c>
      <c r="S214" s="228">
        <v>0</v>
      </c>
      <c r="T214" s="229">
        <f>S214*H214</f>
        <v>0</v>
      </c>
      <c r="AR214" s="22" t="s">
        <v>232</v>
      </c>
      <c r="AT214" s="22" t="s">
        <v>132</v>
      </c>
      <c r="AU214" s="22" t="s">
        <v>86</v>
      </c>
      <c r="AY214" s="22" t="s">
        <v>130</v>
      </c>
      <c r="BE214" s="230">
        <f>IF(N214="základní",J214,0)</f>
        <v>0</v>
      </c>
      <c r="BF214" s="230">
        <f>IF(N214="snížená",J214,0)</f>
        <v>0</v>
      </c>
      <c r="BG214" s="230">
        <f>IF(N214="zákl. přenesená",J214,0)</f>
        <v>0</v>
      </c>
      <c r="BH214" s="230">
        <f>IF(N214="sníž. přenesená",J214,0)</f>
        <v>0</v>
      </c>
      <c r="BI214" s="230">
        <f>IF(N214="nulová",J214,0)</f>
        <v>0</v>
      </c>
      <c r="BJ214" s="22" t="s">
        <v>84</v>
      </c>
      <c r="BK214" s="230">
        <f>ROUND(I214*H214,2)</f>
        <v>0</v>
      </c>
      <c r="BL214" s="22" t="s">
        <v>232</v>
      </c>
      <c r="BM214" s="22" t="s">
        <v>622</v>
      </c>
    </row>
    <row r="215" s="1" customFormat="1">
      <c r="B215" s="44"/>
      <c r="C215" s="72"/>
      <c r="D215" s="231" t="s">
        <v>139</v>
      </c>
      <c r="E215" s="72"/>
      <c r="F215" s="232" t="s">
        <v>623</v>
      </c>
      <c r="G215" s="72"/>
      <c r="H215" s="72"/>
      <c r="I215" s="189"/>
      <c r="J215" s="72"/>
      <c r="K215" s="72"/>
      <c r="L215" s="70"/>
      <c r="M215" s="233"/>
      <c r="N215" s="45"/>
      <c r="O215" s="45"/>
      <c r="P215" s="45"/>
      <c r="Q215" s="45"/>
      <c r="R215" s="45"/>
      <c r="S215" s="45"/>
      <c r="T215" s="93"/>
      <c r="AT215" s="22" t="s">
        <v>139</v>
      </c>
      <c r="AU215" s="22" t="s">
        <v>86</v>
      </c>
    </row>
    <row r="216" s="10" customFormat="1" ht="29.88" customHeight="1">
      <c r="B216" s="203"/>
      <c r="C216" s="204"/>
      <c r="D216" s="205" t="s">
        <v>75</v>
      </c>
      <c r="E216" s="217" t="s">
        <v>624</v>
      </c>
      <c r="F216" s="217" t="s">
        <v>625</v>
      </c>
      <c r="G216" s="204"/>
      <c r="H216" s="204"/>
      <c r="I216" s="207"/>
      <c r="J216" s="218">
        <f>BK216</f>
        <v>0</v>
      </c>
      <c r="K216" s="204"/>
      <c r="L216" s="209"/>
      <c r="M216" s="210"/>
      <c r="N216" s="211"/>
      <c r="O216" s="211"/>
      <c r="P216" s="212">
        <f>SUM(P217:P218)</f>
        <v>0</v>
      </c>
      <c r="Q216" s="211"/>
      <c r="R216" s="212">
        <f>SUM(R217:R218)</f>
        <v>0.00264</v>
      </c>
      <c r="S216" s="211"/>
      <c r="T216" s="213">
        <f>SUM(T217:T218)</f>
        <v>0</v>
      </c>
      <c r="AR216" s="214" t="s">
        <v>86</v>
      </c>
      <c r="AT216" s="215" t="s">
        <v>75</v>
      </c>
      <c r="AU216" s="215" t="s">
        <v>84</v>
      </c>
      <c r="AY216" s="214" t="s">
        <v>130</v>
      </c>
      <c r="BK216" s="216">
        <f>SUM(BK217:BK218)</f>
        <v>0</v>
      </c>
    </row>
    <row r="217" s="1" customFormat="1" ht="22.8" customHeight="1">
      <c r="B217" s="44"/>
      <c r="C217" s="219" t="s">
        <v>385</v>
      </c>
      <c r="D217" s="219" t="s">
        <v>132</v>
      </c>
      <c r="E217" s="220" t="s">
        <v>626</v>
      </c>
      <c r="F217" s="221" t="s">
        <v>627</v>
      </c>
      <c r="G217" s="222" t="s">
        <v>135</v>
      </c>
      <c r="H217" s="223">
        <v>8</v>
      </c>
      <c r="I217" s="224"/>
      <c r="J217" s="225">
        <f>ROUND(I217*H217,2)</f>
        <v>0</v>
      </c>
      <c r="K217" s="221" t="s">
        <v>136</v>
      </c>
      <c r="L217" s="70"/>
      <c r="M217" s="226" t="s">
        <v>21</v>
      </c>
      <c r="N217" s="227" t="s">
        <v>47</v>
      </c>
      <c r="O217" s="45"/>
      <c r="P217" s="228">
        <f>O217*H217</f>
        <v>0</v>
      </c>
      <c r="Q217" s="228">
        <v>0.00033</v>
      </c>
      <c r="R217" s="228">
        <f>Q217*H217</f>
        <v>0.00264</v>
      </c>
      <c r="S217" s="228">
        <v>0</v>
      </c>
      <c r="T217" s="229">
        <f>S217*H217</f>
        <v>0</v>
      </c>
      <c r="AR217" s="22" t="s">
        <v>232</v>
      </c>
      <c r="AT217" s="22" t="s">
        <v>132</v>
      </c>
      <c r="AU217" s="22" t="s">
        <v>86</v>
      </c>
      <c r="AY217" s="22" t="s">
        <v>130</v>
      </c>
      <c r="BE217" s="230">
        <f>IF(N217="základní",J217,0)</f>
        <v>0</v>
      </c>
      <c r="BF217" s="230">
        <f>IF(N217="snížená",J217,0)</f>
        <v>0</v>
      </c>
      <c r="BG217" s="230">
        <f>IF(N217="zákl. přenesená",J217,0)</f>
        <v>0</v>
      </c>
      <c r="BH217" s="230">
        <f>IF(N217="sníž. přenesená",J217,0)</f>
        <v>0</v>
      </c>
      <c r="BI217" s="230">
        <f>IF(N217="nulová",J217,0)</f>
        <v>0</v>
      </c>
      <c r="BJ217" s="22" t="s">
        <v>84</v>
      </c>
      <c r="BK217" s="230">
        <f>ROUND(I217*H217,2)</f>
        <v>0</v>
      </c>
      <c r="BL217" s="22" t="s">
        <v>232</v>
      </c>
      <c r="BM217" s="22" t="s">
        <v>628</v>
      </c>
    </row>
    <row r="218" s="1" customFormat="1">
      <c r="B218" s="44"/>
      <c r="C218" s="72"/>
      <c r="D218" s="231" t="s">
        <v>139</v>
      </c>
      <c r="E218" s="72"/>
      <c r="F218" s="232" t="s">
        <v>629</v>
      </c>
      <c r="G218" s="72"/>
      <c r="H218" s="72"/>
      <c r="I218" s="189"/>
      <c r="J218" s="72"/>
      <c r="K218" s="72"/>
      <c r="L218" s="70"/>
      <c r="M218" s="270"/>
      <c r="N218" s="271"/>
      <c r="O218" s="271"/>
      <c r="P218" s="271"/>
      <c r="Q218" s="271"/>
      <c r="R218" s="271"/>
      <c r="S218" s="271"/>
      <c r="T218" s="272"/>
      <c r="AT218" s="22" t="s">
        <v>139</v>
      </c>
      <c r="AU218" s="22" t="s">
        <v>86</v>
      </c>
    </row>
    <row r="219" s="1" customFormat="1" ht="6.96" customHeight="1">
      <c r="B219" s="65"/>
      <c r="C219" s="66"/>
      <c r="D219" s="66"/>
      <c r="E219" s="66"/>
      <c r="F219" s="66"/>
      <c r="G219" s="66"/>
      <c r="H219" s="66"/>
      <c r="I219" s="164"/>
      <c r="J219" s="66"/>
      <c r="K219" s="66"/>
      <c r="L219" s="70"/>
    </row>
  </sheetData>
  <sheetProtection sheet="1" autoFilter="0" formatColumns="0" formatRows="0" objects="1" scenarios="1" spinCount="100000" saltValue="I4QpYqh/VPGcN1OLNWp4t96pdOlHzjfM8MghxQRkFjn88VxVWvetF2ePVnZiCDIjhf1mUdLS4/totMdV90j8Qw==" hashValue="Bno+QBd9YS8sjX5S/GGsdGzqMXyzU18pH2GBsBUGQPXpLS9ldhPEM8MbGkeUmdRHDrPk1iCOJPL/g5m22gSHYg==" algorithmName="SHA-512" password="CC35"/>
  <autoFilter ref="C87:K218"/>
  <mergeCells count="10">
    <mergeCell ref="E7:H7"/>
    <mergeCell ref="E9:H9"/>
    <mergeCell ref="E24:H24"/>
    <mergeCell ref="E45:H45"/>
    <mergeCell ref="E47:H47"/>
    <mergeCell ref="J51:J52"/>
    <mergeCell ref="E78:H78"/>
    <mergeCell ref="E80:H80"/>
    <mergeCell ref="G1:H1"/>
    <mergeCell ref="L2:V2"/>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4"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19"/>
      <c r="B1" s="135"/>
      <c r="C1" s="135"/>
      <c r="D1" s="136" t="s">
        <v>1</v>
      </c>
      <c r="E1" s="135"/>
      <c r="F1" s="137" t="s">
        <v>93</v>
      </c>
      <c r="G1" s="137" t="s">
        <v>94</v>
      </c>
      <c r="H1" s="137"/>
      <c r="I1" s="138"/>
      <c r="J1" s="137" t="s">
        <v>95</v>
      </c>
      <c r="K1" s="136" t="s">
        <v>96</v>
      </c>
      <c r="L1" s="137" t="s">
        <v>97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92</v>
      </c>
    </row>
    <row r="3" ht="6.96" customHeight="1">
      <c r="B3" s="23"/>
      <c r="C3" s="24"/>
      <c r="D3" s="24"/>
      <c r="E3" s="24"/>
      <c r="F3" s="24"/>
      <c r="G3" s="24"/>
      <c r="H3" s="24"/>
      <c r="I3" s="139"/>
      <c r="J3" s="24"/>
      <c r="K3" s="25"/>
      <c r="AT3" s="22" t="s">
        <v>86</v>
      </c>
    </row>
    <row r="4" ht="36.96" customHeight="1">
      <c r="B4" s="26"/>
      <c r="C4" s="27"/>
      <c r="D4" s="28" t="s">
        <v>98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4.4" customHeight="1">
      <c r="B7" s="26"/>
      <c r="C7" s="27"/>
      <c r="D7" s="27"/>
      <c r="E7" s="141" t="str">
        <f>'Rekapitulace stavby'!K6</f>
        <v>WILSONOVA - chodník před Státní operou</v>
      </c>
      <c r="F7" s="38"/>
      <c r="G7" s="38"/>
      <c r="H7" s="38"/>
      <c r="I7" s="140"/>
      <c r="J7" s="27"/>
      <c r="K7" s="29"/>
    </row>
    <row r="8" s="1" customFormat="1">
      <c r="B8" s="44"/>
      <c r="C8" s="45"/>
      <c r="D8" s="38" t="s">
        <v>99</v>
      </c>
      <c r="E8" s="45"/>
      <c r="F8" s="45"/>
      <c r="G8" s="45"/>
      <c r="H8" s="45"/>
      <c r="I8" s="142"/>
      <c r="J8" s="45"/>
      <c r="K8" s="49"/>
    </row>
    <row r="9" s="1" customFormat="1" ht="36.96" customHeight="1">
      <c r="B9" s="44"/>
      <c r="C9" s="45"/>
      <c r="D9" s="45"/>
      <c r="E9" s="143" t="s">
        <v>630</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20. 7. 2018</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
        <v>29</v>
      </c>
      <c r="K14" s="49"/>
    </row>
    <row r="15" s="1" customFormat="1" ht="18" customHeight="1">
      <c r="B15" s="44"/>
      <c r="C15" s="45"/>
      <c r="D15" s="45"/>
      <c r="E15" s="33" t="s">
        <v>30</v>
      </c>
      <c r="F15" s="45"/>
      <c r="G15" s="45"/>
      <c r="H15" s="45"/>
      <c r="I15" s="144" t="s">
        <v>31</v>
      </c>
      <c r="J15" s="33" t="s">
        <v>32</v>
      </c>
      <c r="K15" s="49"/>
    </row>
    <row r="16" s="1" customFormat="1" ht="6.96" customHeight="1">
      <c r="B16" s="44"/>
      <c r="C16" s="45"/>
      <c r="D16" s="45"/>
      <c r="E16" s="45"/>
      <c r="F16" s="45"/>
      <c r="G16" s="45"/>
      <c r="H16" s="45"/>
      <c r="I16" s="142"/>
      <c r="J16" s="45"/>
      <c r="K16" s="49"/>
    </row>
    <row r="17" s="1" customFormat="1" ht="14.4" customHeight="1">
      <c r="B17" s="44"/>
      <c r="C17" s="45"/>
      <c r="D17" s="38" t="s">
        <v>33</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31</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35</v>
      </c>
      <c r="E20" s="45"/>
      <c r="F20" s="45"/>
      <c r="G20" s="45"/>
      <c r="H20" s="45"/>
      <c r="I20" s="144" t="s">
        <v>28</v>
      </c>
      <c r="J20" s="33" t="s">
        <v>36</v>
      </c>
      <c r="K20" s="49"/>
    </row>
    <row r="21" s="1" customFormat="1" ht="18" customHeight="1">
      <c r="B21" s="44"/>
      <c r="C21" s="45"/>
      <c r="D21" s="45"/>
      <c r="E21" s="33" t="s">
        <v>37</v>
      </c>
      <c r="F21" s="45"/>
      <c r="G21" s="45"/>
      <c r="H21" s="45"/>
      <c r="I21" s="144" t="s">
        <v>31</v>
      </c>
      <c r="J21" s="33" t="s">
        <v>38</v>
      </c>
      <c r="K21" s="49"/>
    </row>
    <row r="22" s="1" customFormat="1" ht="6.96" customHeight="1">
      <c r="B22" s="44"/>
      <c r="C22" s="45"/>
      <c r="D22" s="45"/>
      <c r="E22" s="45"/>
      <c r="F22" s="45"/>
      <c r="G22" s="45"/>
      <c r="H22" s="45"/>
      <c r="I22" s="142"/>
      <c r="J22" s="45"/>
      <c r="K22" s="49"/>
    </row>
    <row r="23" s="1" customFormat="1" ht="14.4" customHeight="1">
      <c r="B23" s="44"/>
      <c r="C23" s="45"/>
      <c r="D23" s="38" t="s">
        <v>40</v>
      </c>
      <c r="E23" s="45"/>
      <c r="F23" s="45"/>
      <c r="G23" s="45"/>
      <c r="H23" s="45"/>
      <c r="I23" s="142"/>
      <c r="J23" s="45"/>
      <c r="K23" s="49"/>
    </row>
    <row r="24" s="6" customFormat="1" ht="14.4"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42</v>
      </c>
      <c r="E27" s="45"/>
      <c r="F27" s="45"/>
      <c r="G27" s="45"/>
      <c r="H27" s="45"/>
      <c r="I27" s="142"/>
      <c r="J27" s="153">
        <f>ROUND(J81,2)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44</v>
      </c>
      <c r="G29" s="45"/>
      <c r="H29" s="45"/>
      <c r="I29" s="154" t="s">
        <v>43</v>
      </c>
      <c r="J29" s="50" t="s">
        <v>45</v>
      </c>
      <c r="K29" s="49"/>
    </row>
    <row r="30" s="1" customFormat="1" ht="14.4" customHeight="1">
      <c r="B30" s="44"/>
      <c r="C30" s="45"/>
      <c r="D30" s="53" t="s">
        <v>46</v>
      </c>
      <c r="E30" s="53" t="s">
        <v>47</v>
      </c>
      <c r="F30" s="155">
        <f>ROUND(SUM(BE81:BE122), 2)</f>
        <v>0</v>
      </c>
      <c r="G30" s="45"/>
      <c r="H30" s="45"/>
      <c r="I30" s="156">
        <v>0.20999999999999999</v>
      </c>
      <c r="J30" s="155">
        <f>ROUND(ROUND((SUM(BE81:BE122)), 2)*I30, 2)</f>
        <v>0</v>
      </c>
      <c r="K30" s="49"/>
    </row>
    <row r="31" s="1" customFormat="1" ht="14.4" customHeight="1">
      <c r="B31" s="44"/>
      <c r="C31" s="45"/>
      <c r="D31" s="45"/>
      <c r="E31" s="53" t="s">
        <v>48</v>
      </c>
      <c r="F31" s="155">
        <f>ROUND(SUM(BF81:BF122), 2)</f>
        <v>0</v>
      </c>
      <c r="G31" s="45"/>
      <c r="H31" s="45"/>
      <c r="I31" s="156">
        <v>0.14999999999999999</v>
      </c>
      <c r="J31" s="155">
        <f>ROUND(ROUND((SUM(BF81:BF122)), 2)*I31, 2)</f>
        <v>0</v>
      </c>
      <c r="K31" s="49"/>
    </row>
    <row r="32" hidden="1" s="1" customFormat="1" ht="14.4" customHeight="1">
      <c r="B32" s="44"/>
      <c r="C32" s="45"/>
      <c r="D32" s="45"/>
      <c r="E32" s="53" t="s">
        <v>49</v>
      </c>
      <c r="F32" s="155">
        <f>ROUND(SUM(BG81:BG122), 2)</f>
        <v>0</v>
      </c>
      <c r="G32" s="45"/>
      <c r="H32" s="45"/>
      <c r="I32" s="156">
        <v>0.20999999999999999</v>
      </c>
      <c r="J32" s="155">
        <v>0</v>
      </c>
      <c r="K32" s="49"/>
    </row>
    <row r="33" hidden="1" s="1" customFormat="1" ht="14.4" customHeight="1">
      <c r="B33" s="44"/>
      <c r="C33" s="45"/>
      <c r="D33" s="45"/>
      <c r="E33" s="53" t="s">
        <v>50</v>
      </c>
      <c r="F33" s="155">
        <f>ROUND(SUM(BH81:BH122), 2)</f>
        <v>0</v>
      </c>
      <c r="G33" s="45"/>
      <c r="H33" s="45"/>
      <c r="I33" s="156">
        <v>0.14999999999999999</v>
      </c>
      <c r="J33" s="155">
        <v>0</v>
      </c>
      <c r="K33" s="49"/>
    </row>
    <row r="34" hidden="1" s="1" customFormat="1" ht="14.4" customHeight="1">
      <c r="B34" s="44"/>
      <c r="C34" s="45"/>
      <c r="D34" s="45"/>
      <c r="E34" s="53" t="s">
        <v>51</v>
      </c>
      <c r="F34" s="155">
        <f>ROUND(SUM(BI81:BI122),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52</v>
      </c>
      <c r="E36" s="96"/>
      <c r="F36" s="96"/>
      <c r="G36" s="159" t="s">
        <v>53</v>
      </c>
      <c r="H36" s="160" t="s">
        <v>54</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101</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4.4" customHeight="1">
      <c r="B45" s="44"/>
      <c r="C45" s="45"/>
      <c r="D45" s="45"/>
      <c r="E45" s="141" t="str">
        <f>E7</f>
        <v>WILSONOVA - chodník před Státní operou</v>
      </c>
      <c r="F45" s="38"/>
      <c r="G45" s="38"/>
      <c r="H45" s="38"/>
      <c r="I45" s="142"/>
      <c r="J45" s="45"/>
      <c r="K45" s="49"/>
    </row>
    <row r="46" s="1" customFormat="1" ht="14.4" customHeight="1">
      <c r="B46" s="44"/>
      <c r="C46" s="38" t="s">
        <v>99</v>
      </c>
      <c r="D46" s="45"/>
      <c r="E46" s="45"/>
      <c r="F46" s="45"/>
      <c r="G46" s="45"/>
      <c r="H46" s="45"/>
      <c r="I46" s="142"/>
      <c r="J46" s="45"/>
      <c r="K46" s="49"/>
    </row>
    <row r="47" s="1" customFormat="1" ht="16.2" customHeight="1">
      <c r="B47" s="44"/>
      <c r="C47" s="45"/>
      <c r="D47" s="45"/>
      <c r="E47" s="143" t="str">
        <f>E9</f>
        <v>VRN - Vedlejší rozpočtové náklady</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MČ Praha 1, k.ú. Vinohrady</v>
      </c>
      <c r="G49" s="45"/>
      <c r="H49" s="45"/>
      <c r="I49" s="144" t="s">
        <v>25</v>
      </c>
      <c r="J49" s="145" t="str">
        <f>IF(J12="","",J12)</f>
        <v>20. 7. 2018</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Technická správa komunikací hl. m. Prahy, a.s.</v>
      </c>
      <c r="G51" s="45"/>
      <c r="H51" s="45"/>
      <c r="I51" s="144" t="s">
        <v>35</v>
      </c>
      <c r="J51" s="42" t="str">
        <f>E21</f>
        <v>DIPRO, spol. s r.o.</v>
      </c>
      <c r="K51" s="49"/>
    </row>
    <row r="52" s="1" customFormat="1" ht="14.4" customHeight="1">
      <c r="B52" s="44"/>
      <c r="C52" s="38" t="s">
        <v>33</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102</v>
      </c>
      <c r="D54" s="157"/>
      <c r="E54" s="157"/>
      <c r="F54" s="157"/>
      <c r="G54" s="157"/>
      <c r="H54" s="157"/>
      <c r="I54" s="171"/>
      <c r="J54" s="172" t="s">
        <v>103</v>
      </c>
      <c r="K54" s="173"/>
    </row>
    <row r="55" s="1" customFormat="1" ht="10.32" customHeight="1">
      <c r="B55" s="44"/>
      <c r="C55" s="45"/>
      <c r="D55" s="45"/>
      <c r="E55" s="45"/>
      <c r="F55" s="45"/>
      <c r="G55" s="45"/>
      <c r="H55" s="45"/>
      <c r="I55" s="142"/>
      <c r="J55" s="45"/>
      <c r="K55" s="49"/>
    </row>
    <row r="56" s="1" customFormat="1" ht="29.28" customHeight="1">
      <c r="B56" s="44"/>
      <c r="C56" s="174" t="s">
        <v>104</v>
      </c>
      <c r="D56" s="45"/>
      <c r="E56" s="45"/>
      <c r="F56" s="45"/>
      <c r="G56" s="45"/>
      <c r="H56" s="45"/>
      <c r="I56" s="142"/>
      <c r="J56" s="153">
        <f>J81</f>
        <v>0</v>
      </c>
      <c r="K56" s="49"/>
      <c r="AU56" s="22" t="s">
        <v>105</v>
      </c>
    </row>
    <row r="57" s="7" customFormat="1" ht="24.96" customHeight="1">
      <c r="B57" s="175"/>
      <c r="C57" s="176"/>
      <c r="D57" s="177" t="s">
        <v>630</v>
      </c>
      <c r="E57" s="178"/>
      <c r="F57" s="178"/>
      <c r="G57" s="178"/>
      <c r="H57" s="178"/>
      <c r="I57" s="179"/>
      <c r="J57" s="180">
        <f>J82</f>
        <v>0</v>
      </c>
      <c r="K57" s="181"/>
    </row>
    <row r="58" s="8" customFormat="1" ht="19.92" customHeight="1">
      <c r="B58" s="182"/>
      <c r="C58" s="183"/>
      <c r="D58" s="184" t="s">
        <v>631</v>
      </c>
      <c r="E58" s="185"/>
      <c r="F58" s="185"/>
      <c r="G58" s="185"/>
      <c r="H58" s="185"/>
      <c r="I58" s="186"/>
      <c r="J58" s="187">
        <f>J83</f>
        <v>0</v>
      </c>
      <c r="K58" s="188"/>
    </row>
    <row r="59" s="8" customFormat="1" ht="19.92" customHeight="1">
      <c r="B59" s="182"/>
      <c r="C59" s="183"/>
      <c r="D59" s="184" t="s">
        <v>632</v>
      </c>
      <c r="E59" s="185"/>
      <c r="F59" s="185"/>
      <c r="G59" s="185"/>
      <c r="H59" s="185"/>
      <c r="I59" s="186"/>
      <c r="J59" s="187">
        <f>J98</f>
        <v>0</v>
      </c>
      <c r="K59" s="188"/>
    </row>
    <row r="60" s="8" customFormat="1" ht="19.92" customHeight="1">
      <c r="B60" s="182"/>
      <c r="C60" s="183"/>
      <c r="D60" s="184" t="s">
        <v>633</v>
      </c>
      <c r="E60" s="185"/>
      <c r="F60" s="185"/>
      <c r="G60" s="185"/>
      <c r="H60" s="185"/>
      <c r="I60" s="186"/>
      <c r="J60" s="187">
        <f>J115</f>
        <v>0</v>
      </c>
      <c r="K60" s="188"/>
    </row>
    <row r="61" s="8" customFormat="1" ht="19.92" customHeight="1">
      <c r="B61" s="182"/>
      <c r="C61" s="183"/>
      <c r="D61" s="184" t="s">
        <v>634</v>
      </c>
      <c r="E61" s="185"/>
      <c r="F61" s="185"/>
      <c r="G61" s="185"/>
      <c r="H61" s="185"/>
      <c r="I61" s="186"/>
      <c r="J61" s="187">
        <f>J118</f>
        <v>0</v>
      </c>
      <c r="K61" s="188"/>
    </row>
    <row r="62" s="1" customFormat="1" ht="21.84" customHeight="1">
      <c r="B62" s="44"/>
      <c r="C62" s="45"/>
      <c r="D62" s="45"/>
      <c r="E62" s="45"/>
      <c r="F62" s="45"/>
      <c r="G62" s="45"/>
      <c r="H62" s="45"/>
      <c r="I62" s="142"/>
      <c r="J62" s="45"/>
      <c r="K62" s="49"/>
    </row>
    <row r="63" s="1" customFormat="1" ht="6.96" customHeight="1">
      <c r="B63" s="65"/>
      <c r="C63" s="66"/>
      <c r="D63" s="66"/>
      <c r="E63" s="66"/>
      <c r="F63" s="66"/>
      <c r="G63" s="66"/>
      <c r="H63" s="66"/>
      <c r="I63" s="164"/>
      <c r="J63" s="66"/>
      <c r="K63" s="67"/>
    </row>
    <row r="67" s="1" customFormat="1" ht="6.96" customHeight="1">
      <c r="B67" s="68"/>
      <c r="C67" s="69"/>
      <c r="D67" s="69"/>
      <c r="E67" s="69"/>
      <c r="F67" s="69"/>
      <c r="G67" s="69"/>
      <c r="H67" s="69"/>
      <c r="I67" s="167"/>
      <c r="J67" s="69"/>
      <c r="K67" s="69"/>
      <c r="L67" s="70"/>
    </row>
    <row r="68" s="1" customFormat="1" ht="36.96" customHeight="1">
      <c r="B68" s="44"/>
      <c r="C68" s="71" t="s">
        <v>114</v>
      </c>
      <c r="D68" s="72"/>
      <c r="E68" s="72"/>
      <c r="F68" s="72"/>
      <c r="G68" s="72"/>
      <c r="H68" s="72"/>
      <c r="I68" s="189"/>
      <c r="J68" s="72"/>
      <c r="K68" s="72"/>
      <c r="L68" s="70"/>
    </row>
    <row r="69" s="1" customFormat="1" ht="6.96" customHeight="1">
      <c r="B69" s="44"/>
      <c r="C69" s="72"/>
      <c r="D69" s="72"/>
      <c r="E69" s="72"/>
      <c r="F69" s="72"/>
      <c r="G69" s="72"/>
      <c r="H69" s="72"/>
      <c r="I69" s="189"/>
      <c r="J69" s="72"/>
      <c r="K69" s="72"/>
      <c r="L69" s="70"/>
    </row>
    <row r="70" s="1" customFormat="1" ht="14.4" customHeight="1">
      <c r="B70" s="44"/>
      <c r="C70" s="74" t="s">
        <v>18</v>
      </c>
      <c r="D70" s="72"/>
      <c r="E70" s="72"/>
      <c r="F70" s="72"/>
      <c r="G70" s="72"/>
      <c r="H70" s="72"/>
      <c r="I70" s="189"/>
      <c r="J70" s="72"/>
      <c r="K70" s="72"/>
      <c r="L70" s="70"/>
    </row>
    <row r="71" s="1" customFormat="1" ht="14.4" customHeight="1">
      <c r="B71" s="44"/>
      <c r="C71" s="72"/>
      <c r="D71" s="72"/>
      <c r="E71" s="190" t="str">
        <f>E7</f>
        <v>WILSONOVA - chodník před Státní operou</v>
      </c>
      <c r="F71" s="74"/>
      <c r="G71" s="74"/>
      <c r="H71" s="74"/>
      <c r="I71" s="189"/>
      <c r="J71" s="72"/>
      <c r="K71" s="72"/>
      <c r="L71" s="70"/>
    </row>
    <row r="72" s="1" customFormat="1" ht="14.4" customHeight="1">
      <c r="B72" s="44"/>
      <c r="C72" s="74" t="s">
        <v>99</v>
      </c>
      <c r="D72" s="72"/>
      <c r="E72" s="72"/>
      <c r="F72" s="72"/>
      <c r="G72" s="72"/>
      <c r="H72" s="72"/>
      <c r="I72" s="189"/>
      <c r="J72" s="72"/>
      <c r="K72" s="72"/>
      <c r="L72" s="70"/>
    </row>
    <row r="73" s="1" customFormat="1" ht="16.2" customHeight="1">
      <c r="B73" s="44"/>
      <c r="C73" s="72"/>
      <c r="D73" s="72"/>
      <c r="E73" s="80" t="str">
        <f>E9</f>
        <v>VRN - Vedlejší rozpočtové náklady</v>
      </c>
      <c r="F73" s="72"/>
      <c r="G73" s="72"/>
      <c r="H73" s="72"/>
      <c r="I73" s="189"/>
      <c r="J73" s="72"/>
      <c r="K73" s="72"/>
      <c r="L73" s="70"/>
    </row>
    <row r="74" s="1" customFormat="1" ht="6.96" customHeight="1">
      <c r="B74" s="44"/>
      <c r="C74" s="72"/>
      <c r="D74" s="72"/>
      <c r="E74" s="72"/>
      <c r="F74" s="72"/>
      <c r="G74" s="72"/>
      <c r="H74" s="72"/>
      <c r="I74" s="189"/>
      <c r="J74" s="72"/>
      <c r="K74" s="72"/>
      <c r="L74" s="70"/>
    </row>
    <row r="75" s="1" customFormat="1" ht="18" customHeight="1">
      <c r="B75" s="44"/>
      <c r="C75" s="74" t="s">
        <v>23</v>
      </c>
      <c r="D75" s="72"/>
      <c r="E75" s="72"/>
      <c r="F75" s="191" t="str">
        <f>F12</f>
        <v>MČ Praha 1, k.ú. Vinohrady</v>
      </c>
      <c r="G75" s="72"/>
      <c r="H75" s="72"/>
      <c r="I75" s="192" t="s">
        <v>25</v>
      </c>
      <c r="J75" s="83" t="str">
        <f>IF(J12="","",J12)</f>
        <v>20. 7. 2018</v>
      </c>
      <c r="K75" s="72"/>
      <c r="L75" s="70"/>
    </row>
    <row r="76" s="1" customFormat="1" ht="6.96" customHeight="1">
      <c r="B76" s="44"/>
      <c r="C76" s="72"/>
      <c r="D76" s="72"/>
      <c r="E76" s="72"/>
      <c r="F76" s="72"/>
      <c r="G76" s="72"/>
      <c r="H76" s="72"/>
      <c r="I76" s="189"/>
      <c r="J76" s="72"/>
      <c r="K76" s="72"/>
      <c r="L76" s="70"/>
    </row>
    <row r="77" s="1" customFormat="1">
      <c r="B77" s="44"/>
      <c r="C77" s="74" t="s">
        <v>27</v>
      </c>
      <c r="D77" s="72"/>
      <c r="E77" s="72"/>
      <c r="F77" s="191" t="str">
        <f>E15</f>
        <v>Technická správa komunikací hl. m. Prahy, a.s.</v>
      </c>
      <c r="G77" s="72"/>
      <c r="H77" s="72"/>
      <c r="I77" s="192" t="s">
        <v>35</v>
      </c>
      <c r="J77" s="191" t="str">
        <f>E21</f>
        <v>DIPRO, spol. s r.o.</v>
      </c>
      <c r="K77" s="72"/>
      <c r="L77" s="70"/>
    </row>
    <row r="78" s="1" customFormat="1" ht="14.4" customHeight="1">
      <c r="B78" s="44"/>
      <c r="C78" s="74" t="s">
        <v>33</v>
      </c>
      <c r="D78" s="72"/>
      <c r="E78" s="72"/>
      <c r="F78" s="191" t="str">
        <f>IF(E18="","",E18)</f>
        <v/>
      </c>
      <c r="G78" s="72"/>
      <c r="H78" s="72"/>
      <c r="I78" s="189"/>
      <c r="J78" s="72"/>
      <c r="K78" s="72"/>
      <c r="L78" s="70"/>
    </row>
    <row r="79" s="1" customFormat="1" ht="10.32" customHeight="1">
      <c r="B79" s="44"/>
      <c r="C79" s="72"/>
      <c r="D79" s="72"/>
      <c r="E79" s="72"/>
      <c r="F79" s="72"/>
      <c r="G79" s="72"/>
      <c r="H79" s="72"/>
      <c r="I79" s="189"/>
      <c r="J79" s="72"/>
      <c r="K79" s="72"/>
      <c r="L79" s="70"/>
    </row>
    <row r="80" s="9" customFormat="1" ht="29.28" customHeight="1">
      <c r="B80" s="193"/>
      <c r="C80" s="194" t="s">
        <v>115</v>
      </c>
      <c r="D80" s="195" t="s">
        <v>61</v>
      </c>
      <c r="E80" s="195" t="s">
        <v>57</v>
      </c>
      <c r="F80" s="195" t="s">
        <v>116</v>
      </c>
      <c r="G80" s="195" t="s">
        <v>117</v>
      </c>
      <c r="H80" s="195" t="s">
        <v>118</v>
      </c>
      <c r="I80" s="196" t="s">
        <v>119</v>
      </c>
      <c r="J80" s="195" t="s">
        <v>103</v>
      </c>
      <c r="K80" s="197" t="s">
        <v>120</v>
      </c>
      <c r="L80" s="198"/>
      <c r="M80" s="100" t="s">
        <v>121</v>
      </c>
      <c r="N80" s="101" t="s">
        <v>46</v>
      </c>
      <c r="O80" s="101" t="s">
        <v>122</v>
      </c>
      <c r="P80" s="101" t="s">
        <v>123</v>
      </c>
      <c r="Q80" s="101" t="s">
        <v>124</v>
      </c>
      <c r="R80" s="101" t="s">
        <v>125</v>
      </c>
      <c r="S80" s="101" t="s">
        <v>126</v>
      </c>
      <c r="T80" s="102" t="s">
        <v>127</v>
      </c>
    </row>
    <row r="81" s="1" customFormat="1" ht="29.28" customHeight="1">
      <c r="B81" s="44"/>
      <c r="C81" s="106" t="s">
        <v>104</v>
      </c>
      <c r="D81" s="72"/>
      <c r="E81" s="72"/>
      <c r="F81" s="72"/>
      <c r="G81" s="72"/>
      <c r="H81" s="72"/>
      <c r="I81" s="189"/>
      <c r="J81" s="199">
        <f>BK81</f>
        <v>0</v>
      </c>
      <c r="K81" s="72"/>
      <c r="L81" s="70"/>
      <c r="M81" s="103"/>
      <c r="N81" s="104"/>
      <c r="O81" s="104"/>
      <c r="P81" s="200">
        <f>P82</f>
        <v>0</v>
      </c>
      <c r="Q81" s="104"/>
      <c r="R81" s="200">
        <f>R82</f>
        <v>0</v>
      </c>
      <c r="S81" s="104"/>
      <c r="T81" s="201">
        <f>T82</f>
        <v>0</v>
      </c>
      <c r="AT81" s="22" t="s">
        <v>75</v>
      </c>
      <c r="AU81" s="22" t="s">
        <v>105</v>
      </c>
      <c r="BK81" s="202">
        <f>BK82</f>
        <v>0</v>
      </c>
    </row>
    <row r="82" s="10" customFormat="1" ht="37.44" customHeight="1">
      <c r="B82" s="203"/>
      <c r="C82" s="204"/>
      <c r="D82" s="205" t="s">
        <v>75</v>
      </c>
      <c r="E82" s="206" t="s">
        <v>90</v>
      </c>
      <c r="F82" s="206" t="s">
        <v>91</v>
      </c>
      <c r="G82" s="204"/>
      <c r="H82" s="204"/>
      <c r="I82" s="207"/>
      <c r="J82" s="208">
        <f>BK82</f>
        <v>0</v>
      </c>
      <c r="K82" s="204"/>
      <c r="L82" s="209"/>
      <c r="M82" s="210"/>
      <c r="N82" s="211"/>
      <c r="O82" s="211"/>
      <c r="P82" s="212">
        <f>P83+P98+P115+P118</f>
        <v>0</v>
      </c>
      <c r="Q82" s="211"/>
      <c r="R82" s="212">
        <f>R83+R98+R115+R118</f>
        <v>0</v>
      </c>
      <c r="S82" s="211"/>
      <c r="T82" s="213">
        <f>T83+T98+T115+T118</f>
        <v>0</v>
      </c>
      <c r="AR82" s="214" t="s">
        <v>161</v>
      </c>
      <c r="AT82" s="215" t="s">
        <v>75</v>
      </c>
      <c r="AU82" s="215" t="s">
        <v>76</v>
      </c>
      <c r="AY82" s="214" t="s">
        <v>130</v>
      </c>
      <c r="BK82" s="216">
        <f>BK83+BK98+BK115+BK118</f>
        <v>0</v>
      </c>
    </row>
    <row r="83" s="10" customFormat="1" ht="19.92" customHeight="1">
      <c r="B83" s="203"/>
      <c r="C83" s="204"/>
      <c r="D83" s="205" t="s">
        <v>75</v>
      </c>
      <c r="E83" s="217" t="s">
        <v>635</v>
      </c>
      <c r="F83" s="217" t="s">
        <v>636</v>
      </c>
      <c r="G83" s="204"/>
      <c r="H83" s="204"/>
      <c r="I83" s="207"/>
      <c r="J83" s="218">
        <f>BK83</f>
        <v>0</v>
      </c>
      <c r="K83" s="204"/>
      <c r="L83" s="209"/>
      <c r="M83" s="210"/>
      <c r="N83" s="211"/>
      <c r="O83" s="211"/>
      <c r="P83" s="212">
        <f>SUM(P84:P97)</f>
        <v>0</v>
      </c>
      <c r="Q83" s="211"/>
      <c r="R83" s="212">
        <f>SUM(R84:R97)</f>
        <v>0</v>
      </c>
      <c r="S83" s="211"/>
      <c r="T83" s="213">
        <f>SUM(T84:T97)</f>
        <v>0</v>
      </c>
      <c r="AR83" s="214" t="s">
        <v>161</v>
      </c>
      <c r="AT83" s="215" t="s">
        <v>75</v>
      </c>
      <c r="AU83" s="215" t="s">
        <v>84</v>
      </c>
      <c r="AY83" s="214" t="s">
        <v>130</v>
      </c>
      <c r="BK83" s="216">
        <f>SUM(BK84:BK97)</f>
        <v>0</v>
      </c>
    </row>
    <row r="84" s="1" customFormat="1" ht="14.4" customHeight="1">
      <c r="B84" s="44"/>
      <c r="C84" s="219" t="s">
        <v>84</v>
      </c>
      <c r="D84" s="219" t="s">
        <v>132</v>
      </c>
      <c r="E84" s="220" t="s">
        <v>637</v>
      </c>
      <c r="F84" s="221" t="s">
        <v>638</v>
      </c>
      <c r="G84" s="222" t="s">
        <v>639</v>
      </c>
      <c r="H84" s="223">
        <v>1</v>
      </c>
      <c r="I84" s="224"/>
      <c r="J84" s="225">
        <f>ROUND(I84*H84,2)</f>
        <v>0</v>
      </c>
      <c r="K84" s="221" t="s">
        <v>136</v>
      </c>
      <c r="L84" s="70"/>
      <c r="M84" s="226" t="s">
        <v>21</v>
      </c>
      <c r="N84" s="227" t="s">
        <v>47</v>
      </c>
      <c r="O84" s="45"/>
      <c r="P84" s="228">
        <f>O84*H84</f>
        <v>0</v>
      </c>
      <c r="Q84" s="228">
        <v>0</v>
      </c>
      <c r="R84" s="228">
        <f>Q84*H84</f>
        <v>0</v>
      </c>
      <c r="S84" s="228">
        <v>0</v>
      </c>
      <c r="T84" s="229">
        <f>S84*H84</f>
        <v>0</v>
      </c>
      <c r="AR84" s="22" t="s">
        <v>640</v>
      </c>
      <c r="AT84" s="22" t="s">
        <v>132</v>
      </c>
      <c r="AU84" s="22" t="s">
        <v>86</v>
      </c>
      <c r="AY84" s="22" t="s">
        <v>130</v>
      </c>
      <c r="BE84" s="230">
        <f>IF(N84="základní",J84,0)</f>
        <v>0</v>
      </c>
      <c r="BF84" s="230">
        <f>IF(N84="snížená",J84,0)</f>
        <v>0</v>
      </c>
      <c r="BG84" s="230">
        <f>IF(N84="zákl. přenesená",J84,0)</f>
        <v>0</v>
      </c>
      <c r="BH84" s="230">
        <f>IF(N84="sníž. přenesená",J84,0)</f>
        <v>0</v>
      </c>
      <c r="BI84" s="230">
        <f>IF(N84="nulová",J84,0)</f>
        <v>0</v>
      </c>
      <c r="BJ84" s="22" t="s">
        <v>84</v>
      </c>
      <c r="BK84" s="230">
        <f>ROUND(I84*H84,2)</f>
        <v>0</v>
      </c>
      <c r="BL84" s="22" t="s">
        <v>640</v>
      </c>
      <c r="BM84" s="22" t="s">
        <v>641</v>
      </c>
    </row>
    <row r="85" s="1" customFormat="1">
      <c r="B85" s="44"/>
      <c r="C85" s="72"/>
      <c r="D85" s="231" t="s">
        <v>139</v>
      </c>
      <c r="E85" s="72"/>
      <c r="F85" s="232" t="s">
        <v>642</v>
      </c>
      <c r="G85" s="72"/>
      <c r="H85" s="72"/>
      <c r="I85" s="189"/>
      <c r="J85" s="72"/>
      <c r="K85" s="72"/>
      <c r="L85" s="70"/>
      <c r="M85" s="233"/>
      <c r="N85" s="45"/>
      <c r="O85" s="45"/>
      <c r="P85" s="45"/>
      <c r="Q85" s="45"/>
      <c r="R85" s="45"/>
      <c r="S85" s="45"/>
      <c r="T85" s="93"/>
      <c r="AT85" s="22" t="s">
        <v>139</v>
      </c>
      <c r="AU85" s="22" t="s">
        <v>86</v>
      </c>
    </row>
    <row r="86" s="1" customFormat="1" ht="14.4" customHeight="1">
      <c r="B86" s="44"/>
      <c r="C86" s="219" t="s">
        <v>86</v>
      </c>
      <c r="D86" s="219" t="s">
        <v>132</v>
      </c>
      <c r="E86" s="220" t="s">
        <v>643</v>
      </c>
      <c r="F86" s="221" t="s">
        <v>644</v>
      </c>
      <c r="G86" s="222" t="s">
        <v>639</v>
      </c>
      <c r="H86" s="223">
        <v>1</v>
      </c>
      <c r="I86" s="224"/>
      <c r="J86" s="225">
        <f>ROUND(I86*H86,2)</f>
        <v>0</v>
      </c>
      <c r="K86" s="221" t="s">
        <v>136</v>
      </c>
      <c r="L86" s="70"/>
      <c r="M86" s="226" t="s">
        <v>21</v>
      </c>
      <c r="N86" s="227" t="s">
        <v>47</v>
      </c>
      <c r="O86" s="45"/>
      <c r="P86" s="228">
        <f>O86*H86</f>
        <v>0</v>
      </c>
      <c r="Q86" s="228">
        <v>0</v>
      </c>
      <c r="R86" s="228">
        <f>Q86*H86</f>
        <v>0</v>
      </c>
      <c r="S86" s="228">
        <v>0</v>
      </c>
      <c r="T86" s="229">
        <f>S86*H86</f>
        <v>0</v>
      </c>
      <c r="AR86" s="22" t="s">
        <v>640</v>
      </c>
      <c r="AT86" s="22" t="s">
        <v>132</v>
      </c>
      <c r="AU86" s="22" t="s">
        <v>86</v>
      </c>
      <c r="AY86" s="22" t="s">
        <v>130</v>
      </c>
      <c r="BE86" s="230">
        <f>IF(N86="základní",J86,0)</f>
        <v>0</v>
      </c>
      <c r="BF86" s="230">
        <f>IF(N86="snížená",J86,0)</f>
        <v>0</v>
      </c>
      <c r="BG86" s="230">
        <f>IF(N86="zákl. přenesená",J86,0)</f>
        <v>0</v>
      </c>
      <c r="BH86" s="230">
        <f>IF(N86="sníž. přenesená",J86,0)</f>
        <v>0</v>
      </c>
      <c r="BI86" s="230">
        <f>IF(N86="nulová",J86,0)</f>
        <v>0</v>
      </c>
      <c r="BJ86" s="22" t="s">
        <v>84</v>
      </c>
      <c r="BK86" s="230">
        <f>ROUND(I86*H86,2)</f>
        <v>0</v>
      </c>
      <c r="BL86" s="22" t="s">
        <v>640</v>
      </c>
      <c r="BM86" s="22" t="s">
        <v>645</v>
      </c>
    </row>
    <row r="87" s="1" customFormat="1">
      <c r="B87" s="44"/>
      <c r="C87" s="72"/>
      <c r="D87" s="231" t="s">
        <v>139</v>
      </c>
      <c r="E87" s="72"/>
      <c r="F87" s="232" t="s">
        <v>644</v>
      </c>
      <c r="G87" s="72"/>
      <c r="H87" s="72"/>
      <c r="I87" s="189"/>
      <c r="J87" s="72"/>
      <c r="K87" s="72"/>
      <c r="L87" s="70"/>
      <c r="M87" s="233"/>
      <c r="N87" s="45"/>
      <c r="O87" s="45"/>
      <c r="P87" s="45"/>
      <c r="Q87" s="45"/>
      <c r="R87" s="45"/>
      <c r="S87" s="45"/>
      <c r="T87" s="93"/>
      <c r="AT87" s="22" t="s">
        <v>139</v>
      </c>
      <c r="AU87" s="22" t="s">
        <v>86</v>
      </c>
    </row>
    <row r="88" s="1" customFormat="1" ht="14.4" customHeight="1">
      <c r="B88" s="44"/>
      <c r="C88" s="219" t="s">
        <v>150</v>
      </c>
      <c r="D88" s="219" t="s">
        <v>132</v>
      </c>
      <c r="E88" s="220" t="s">
        <v>646</v>
      </c>
      <c r="F88" s="221" t="s">
        <v>647</v>
      </c>
      <c r="G88" s="222" t="s">
        <v>639</v>
      </c>
      <c r="H88" s="223">
        <v>1</v>
      </c>
      <c r="I88" s="224"/>
      <c r="J88" s="225">
        <f>ROUND(I88*H88,2)</f>
        <v>0</v>
      </c>
      <c r="K88" s="221" t="s">
        <v>136</v>
      </c>
      <c r="L88" s="70"/>
      <c r="M88" s="226" t="s">
        <v>21</v>
      </c>
      <c r="N88" s="227" t="s">
        <v>47</v>
      </c>
      <c r="O88" s="45"/>
      <c r="P88" s="228">
        <f>O88*H88</f>
        <v>0</v>
      </c>
      <c r="Q88" s="228">
        <v>0</v>
      </c>
      <c r="R88" s="228">
        <f>Q88*H88</f>
        <v>0</v>
      </c>
      <c r="S88" s="228">
        <v>0</v>
      </c>
      <c r="T88" s="229">
        <f>S88*H88</f>
        <v>0</v>
      </c>
      <c r="AR88" s="22" t="s">
        <v>640</v>
      </c>
      <c r="AT88" s="22" t="s">
        <v>132</v>
      </c>
      <c r="AU88" s="22" t="s">
        <v>86</v>
      </c>
      <c r="AY88" s="22" t="s">
        <v>130</v>
      </c>
      <c r="BE88" s="230">
        <f>IF(N88="základní",J88,0)</f>
        <v>0</v>
      </c>
      <c r="BF88" s="230">
        <f>IF(N88="snížená",J88,0)</f>
        <v>0</v>
      </c>
      <c r="BG88" s="230">
        <f>IF(N88="zákl. přenesená",J88,0)</f>
        <v>0</v>
      </c>
      <c r="BH88" s="230">
        <f>IF(N88="sníž. přenesená",J88,0)</f>
        <v>0</v>
      </c>
      <c r="BI88" s="230">
        <f>IF(N88="nulová",J88,0)</f>
        <v>0</v>
      </c>
      <c r="BJ88" s="22" t="s">
        <v>84</v>
      </c>
      <c r="BK88" s="230">
        <f>ROUND(I88*H88,2)</f>
        <v>0</v>
      </c>
      <c r="BL88" s="22" t="s">
        <v>640</v>
      </c>
      <c r="BM88" s="22" t="s">
        <v>648</v>
      </c>
    </row>
    <row r="89" s="1" customFormat="1">
      <c r="B89" s="44"/>
      <c r="C89" s="72"/>
      <c r="D89" s="231" t="s">
        <v>139</v>
      </c>
      <c r="E89" s="72"/>
      <c r="F89" s="232" t="s">
        <v>647</v>
      </c>
      <c r="G89" s="72"/>
      <c r="H89" s="72"/>
      <c r="I89" s="189"/>
      <c r="J89" s="72"/>
      <c r="K89" s="72"/>
      <c r="L89" s="70"/>
      <c r="M89" s="233"/>
      <c r="N89" s="45"/>
      <c r="O89" s="45"/>
      <c r="P89" s="45"/>
      <c r="Q89" s="45"/>
      <c r="R89" s="45"/>
      <c r="S89" s="45"/>
      <c r="T89" s="93"/>
      <c r="AT89" s="22" t="s">
        <v>139</v>
      </c>
      <c r="AU89" s="22" t="s">
        <v>86</v>
      </c>
    </row>
    <row r="90" s="1" customFormat="1" ht="22.8" customHeight="1">
      <c r="B90" s="44"/>
      <c r="C90" s="219" t="s">
        <v>137</v>
      </c>
      <c r="D90" s="219" t="s">
        <v>132</v>
      </c>
      <c r="E90" s="220" t="s">
        <v>649</v>
      </c>
      <c r="F90" s="221" t="s">
        <v>650</v>
      </c>
      <c r="G90" s="222" t="s">
        <v>639</v>
      </c>
      <c r="H90" s="223">
        <v>1</v>
      </c>
      <c r="I90" s="224"/>
      <c r="J90" s="225">
        <f>ROUND(I90*H90,2)</f>
        <v>0</v>
      </c>
      <c r="K90" s="221" t="s">
        <v>136</v>
      </c>
      <c r="L90" s="70"/>
      <c r="M90" s="226" t="s">
        <v>21</v>
      </c>
      <c r="N90" s="227" t="s">
        <v>47</v>
      </c>
      <c r="O90" s="45"/>
      <c r="P90" s="228">
        <f>O90*H90</f>
        <v>0</v>
      </c>
      <c r="Q90" s="228">
        <v>0</v>
      </c>
      <c r="R90" s="228">
        <f>Q90*H90</f>
        <v>0</v>
      </c>
      <c r="S90" s="228">
        <v>0</v>
      </c>
      <c r="T90" s="229">
        <f>S90*H90</f>
        <v>0</v>
      </c>
      <c r="AR90" s="22" t="s">
        <v>640</v>
      </c>
      <c r="AT90" s="22" t="s">
        <v>132</v>
      </c>
      <c r="AU90" s="22" t="s">
        <v>86</v>
      </c>
      <c r="AY90" s="22" t="s">
        <v>130</v>
      </c>
      <c r="BE90" s="230">
        <f>IF(N90="základní",J90,0)</f>
        <v>0</v>
      </c>
      <c r="BF90" s="230">
        <f>IF(N90="snížená",J90,0)</f>
        <v>0</v>
      </c>
      <c r="BG90" s="230">
        <f>IF(N90="zákl. přenesená",J90,0)</f>
        <v>0</v>
      </c>
      <c r="BH90" s="230">
        <f>IF(N90="sníž. přenesená",J90,0)</f>
        <v>0</v>
      </c>
      <c r="BI90" s="230">
        <f>IF(N90="nulová",J90,0)</f>
        <v>0</v>
      </c>
      <c r="BJ90" s="22" t="s">
        <v>84</v>
      </c>
      <c r="BK90" s="230">
        <f>ROUND(I90*H90,2)</f>
        <v>0</v>
      </c>
      <c r="BL90" s="22" t="s">
        <v>640</v>
      </c>
      <c r="BM90" s="22" t="s">
        <v>651</v>
      </c>
    </row>
    <row r="91" s="1" customFormat="1">
      <c r="B91" s="44"/>
      <c r="C91" s="72"/>
      <c r="D91" s="231" t="s">
        <v>139</v>
      </c>
      <c r="E91" s="72"/>
      <c r="F91" s="232" t="s">
        <v>650</v>
      </c>
      <c r="G91" s="72"/>
      <c r="H91" s="72"/>
      <c r="I91" s="189"/>
      <c r="J91" s="72"/>
      <c r="K91" s="72"/>
      <c r="L91" s="70"/>
      <c r="M91" s="233"/>
      <c r="N91" s="45"/>
      <c r="O91" s="45"/>
      <c r="P91" s="45"/>
      <c r="Q91" s="45"/>
      <c r="R91" s="45"/>
      <c r="S91" s="45"/>
      <c r="T91" s="93"/>
      <c r="AT91" s="22" t="s">
        <v>139</v>
      </c>
      <c r="AU91" s="22" t="s">
        <v>86</v>
      </c>
    </row>
    <row r="92" s="1" customFormat="1" ht="14.4" customHeight="1">
      <c r="B92" s="44"/>
      <c r="C92" s="219" t="s">
        <v>161</v>
      </c>
      <c r="D92" s="219" t="s">
        <v>132</v>
      </c>
      <c r="E92" s="220" t="s">
        <v>652</v>
      </c>
      <c r="F92" s="221" t="s">
        <v>653</v>
      </c>
      <c r="G92" s="222" t="s">
        <v>654</v>
      </c>
      <c r="H92" s="223">
        <v>1</v>
      </c>
      <c r="I92" s="224"/>
      <c r="J92" s="225">
        <f>ROUND(I92*H92,2)</f>
        <v>0</v>
      </c>
      <c r="K92" s="221" t="s">
        <v>136</v>
      </c>
      <c r="L92" s="70"/>
      <c r="M92" s="226" t="s">
        <v>21</v>
      </c>
      <c r="N92" s="227" t="s">
        <v>47</v>
      </c>
      <c r="O92" s="45"/>
      <c r="P92" s="228">
        <f>O92*H92</f>
        <v>0</v>
      </c>
      <c r="Q92" s="228">
        <v>0</v>
      </c>
      <c r="R92" s="228">
        <f>Q92*H92</f>
        <v>0</v>
      </c>
      <c r="S92" s="228">
        <v>0</v>
      </c>
      <c r="T92" s="229">
        <f>S92*H92</f>
        <v>0</v>
      </c>
      <c r="AR92" s="22" t="s">
        <v>640</v>
      </c>
      <c r="AT92" s="22" t="s">
        <v>132</v>
      </c>
      <c r="AU92" s="22" t="s">
        <v>86</v>
      </c>
      <c r="AY92" s="22" t="s">
        <v>130</v>
      </c>
      <c r="BE92" s="230">
        <f>IF(N92="základní",J92,0)</f>
        <v>0</v>
      </c>
      <c r="BF92" s="230">
        <f>IF(N92="snížená",J92,0)</f>
        <v>0</v>
      </c>
      <c r="BG92" s="230">
        <f>IF(N92="zákl. přenesená",J92,0)</f>
        <v>0</v>
      </c>
      <c r="BH92" s="230">
        <f>IF(N92="sníž. přenesená",J92,0)</f>
        <v>0</v>
      </c>
      <c r="BI92" s="230">
        <f>IF(N92="nulová",J92,0)</f>
        <v>0</v>
      </c>
      <c r="BJ92" s="22" t="s">
        <v>84</v>
      </c>
      <c r="BK92" s="230">
        <f>ROUND(I92*H92,2)</f>
        <v>0</v>
      </c>
      <c r="BL92" s="22" t="s">
        <v>640</v>
      </c>
      <c r="BM92" s="22" t="s">
        <v>655</v>
      </c>
    </row>
    <row r="93" s="1" customFormat="1">
      <c r="B93" s="44"/>
      <c r="C93" s="72"/>
      <c r="D93" s="231" t="s">
        <v>139</v>
      </c>
      <c r="E93" s="72"/>
      <c r="F93" s="232" t="s">
        <v>653</v>
      </c>
      <c r="G93" s="72"/>
      <c r="H93" s="72"/>
      <c r="I93" s="189"/>
      <c r="J93" s="72"/>
      <c r="K93" s="72"/>
      <c r="L93" s="70"/>
      <c r="M93" s="233"/>
      <c r="N93" s="45"/>
      <c r="O93" s="45"/>
      <c r="P93" s="45"/>
      <c r="Q93" s="45"/>
      <c r="R93" s="45"/>
      <c r="S93" s="45"/>
      <c r="T93" s="93"/>
      <c r="AT93" s="22" t="s">
        <v>139</v>
      </c>
      <c r="AU93" s="22" t="s">
        <v>86</v>
      </c>
    </row>
    <row r="94" s="1" customFormat="1" ht="14.4" customHeight="1">
      <c r="B94" s="44"/>
      <c r="C94" s="219" t="s">
        <v>167</v>
      </c>
      <c r="D94" s="219" t="s">
        <v>132</v>
      </c>
      <c r="E94" s="220" t="s">
        <v>656</v>
      </c>
      <c r="F94" s="221" t="s">
        <v>657</v>
      </c>
      <c r="G94" s="222" t="s">
        <v>639</v>
      </c>
      <c r="H94" s="223">
        <v>1</v>
      </c>
      <c r="I94" s="224"/>
      <c r="J94" s="225">
        <f>ROUND(I94*H94,2)</f>
        <v>0</v>
      </c>
      <c r="K94" s="221" t="s">
        <v>136</v>
      </c>
      <c r="L94" s="70"/>
      <c r="M94" s="226" t="s">
        <v>21</v>
      </c>
      <c r="N94" s="227" t="s">
        <v>47</v>
      </c>
      <c r="O94" s="45"/>
      <c r="P94" s="228">
        <f>O94*H94</f>
        <v>0</v>
      </c>
      <c r="Q94" s="228">
        <v>0</v>
      </c>
      <c r="R94" s="228">
        <f>Q94*H94</f>
        <v>0</v>
      </c>
      <c r="S94" s="228">
        <v>0</v>
      </c>
      <c r="T94" s="229">
        <f>S94*H94</f>
        <v>0</v>
      </c>
      <c r="AR94" s="22" t="s">
        <v>640</v>
      </c>
      <c r="AT94" s="22" t="s">
        <v>132</v>
      </c>
      <c r="AU94" s="22" t="s">
        <v>86</v>
      </c>
      <c r="AY94" s="22" t="s">
        <v>130</v>
      </c>
      <c r="BE94" s="230">
        <f>IF(N94="základní",J94,0)</f>
        <v>0</v>
      </c>
      <c r="BF94" s="230">
        <f>IF(N94="snížená",J94,0)</f>
        <v>0</v>
      </c>
      <c r="BG94" s="230">
        <f>IF(N94="zákl. přenesená",J94,0)</f>
        <v>0</v>
      </c>
      <c r="BH94" s="230">
        <f>IF(N94="sníž. přenesená",J94,0)</f>
        <v>0</v>
      </c>
      <c r="BI94" s="230">
        <f>IF(N94="nulová",J94,0)</f>
        <v>0</v>
      </c>
      <c r="BJ94" s="22" t="s">
        <v>84</v>
      </c>
      <c r="BK94" s="230">
        <f>ROUND(I94*H94,2)</f>
        <v>0</v>
      </c>
      <c r="BL94" s="22" t="s">
        <v>640</v>
      </c>
      <c r="BM94" s="22" t="s">
        <v>658</v>
      </c>
    </row>
    <row r="95" s="1" customFormat="1">
      <c r="B95" s="44"/>
      <c r="C95" s="72"/>
      <c r="D95" s="231" t="s">
        <v>139</v>
      </c>
      <c r="E95" s="72"/>
      <c r="F95" s="232" t="s">
        <v>657</v>
      </c>
      <c r="G95" s="72"/>
      <c r="H95" s="72"/>
      <c r="I95" s="189"/>
      <c r="J95" s="72"/>
      <c r="K95" s="72"/>
      <c r="L95" s="70"/>
      <c r="M95" s="233"/>
      <c r="N95" s="45"/>
      <c r="O95" s="45"/>
      <c r="P95" s="45"/>
      <c r="Q95" s="45"/>
      <c r="R95" s="45"/>
      <c r="S95" s="45"/>
      <c r="T95" s="93"/>
      <c r="AT95" s="22" t="s">
        <v>139</v>
      </c>
      <c r="AU95" s="22" t="s">
        <v>86</v>
      </c>
    </row>
    <row r="96" s="1" customFormat="1" ht="22.8" customHeight="1">
      <c r="B96" s="44"/>
      <c r="C96" s="219" t="s">
        <v>172</v>
      </c>
      <c r="D96" s="219" t="s">
        <v>132</v>
      </c>
      <c r="E96" s="220" t="s">
        <v>659</v>
      </c>
      <c r="F96" s="221" t="s">
        <v>660</v>
      </c>
      <c r="G96" s="222" t="s">
        <v>639</v>
      </c>
      <c r="H96" s="223">
        <v>1</v>
      </c>
      <c r="I96" s="224"/>
      <c r="J96" s="225">
        <f>ROUND(I96*H96,2)</f>
        <v>0</v>
      </c>
      <c r="K96" s="221" t="s">
        <v>136</v>
      </c>
      <c r="L96" s="70"/>
      <c r="M96" s="226" t="s">
        <v>21</v>
      </c>
      <c r="N96" s="227" t="s">
        <v>47</v>
      </c>
      <c r="O96" s="45"/>
      <c r="P96" s="228">
        <f>O96*H96</f>
        <v>0</v>
      </c>
      <c r="Q96" s="228">
        <v>0</v>
      </c>
      <c r="R96" s="228">
        <f>Q96*H96</f>
        <v>0</v>
      </c>
      <c r="S96" s="228">
        <v>0</v>
      </c>
      <c r="T96" s="229">
        <f>S96*H96</f>
        <v>0</v>
      </c>
      <c r="AR96" s="22" t="s">
        <v>640</v>
      </c>
      <c r="AT96" s="22" t="s">
        <v>132</v>
      </c>
      <c r="AU96" s="22" t="s">
        <v>86</v>
      </c>
      <c r="AY96" s="22" t="s">
        <v>130</v>
      </c>
      <c r="BE96" s="230">
        <f>IF(N96="základní",J96,0)</f>
        <v>0</v>
      </c>
      <c r="BF96" s="230">
        <f>IF(N96="snížená",J96,0)</f>
        <v>0</v>
      </c>
      <c r="BG96" s="230">
        <f>IF(N96="zákl. přenesená",J96,0)</f>
        <v>0</v>
      </c>
      <c r="BH96" s="230">
        <f>IF(N96="sníž. přenesená",J96,0)</f>
        <v>0</v>
      </c>
      <c r="BI96" s="230">
        <f>IF(N96="nulová",J96,0)</f>
        <v>0</v>
      </c>
      <c r="BJ96" s="22" t="s">
        <v>84</v>
      </c>
      <c r="BK96" s="230">
        <f>ROUND(I96*H96,2)</f>
        <v>0</v>
      </c>
      <c r="BL96" s="22" t="s">
        <v>640</v>
      </c>
      <c r="BM96" s="22" t="s">
        <v>661</v>
      </c>
    </row>
    <row r="97" s="1" customFormat="1">
      <c r="B97" s="44"/>
      <c r="C97" s="72"/>
      <c r="D97" s="231" t="s">
        <v>139</v>
      </c>
      <c r="E97" s="72"/>
      <c r="F97" s="232" t="s">
        <v>660</v>
      </c>
      <c r="G97" s="72"/>
      <c r="H97" s="72"/>
      <c r="I97" s="189"/>
      <c r="J97" s="72"/>
      <c r="K97" s="72"/>
      <c r="L97" s="70"/>
      <c r="M97" s="233"/>
      <c r="N97" s="45"/>
      <c r="O97" s="45"/>
      <c r="P97" s="45"/>
      <c r="Q97" s="45"/>
      <c r="R97" s="45"/>
      <c r="S97" s="45"/>
      <c r="T97" s="93"/>
      <c r="AT97" s="22" t="s">
        <v>139</v>
      </c>
      <c r="AU97" s="22" t="s">
        <v>86</v>
      </c>
    </row>
    <row r="98" s="10" customFormat="1" ht="29.88" customHeight="1">
      <c r="B98" s="203"/>
      <c r="C98" s="204"/>
      <c r="D98" s="205" t="s">
        <v>75</v>
      </c>
      <c r="E98" s="217" t="s">
        <v>662</v>
      </c>
      <c r="F98" s="217" t="s">
        <v>663</v>
      </c>
      <c r="G98" s="204"/>
      <c r="H98" s="204"/>
      <c r="I98" s="207"/>
      <c r="J98" s="218">
        <f>BK98</f>
        <v>0</v>
      </c>
      <c r="K98" s="204"/>
      <c r="L98" s="209"/>
      <c r="M98" s="210"/>
      <c r="N98" s="211"/>
      <c r="O98" s="211"/>
      <c r="P98" s="212">
        <f>SUM(P99:P114)</f>
        <v>0</v>
      </c>
      <c r="Q98" s="211"/>
      <c r="R98" s="212">
        <f>SUM(R99:R114)</f>
        <v>0</v>
      </c>
      <c r="S98" s="211"/>
      <c r="T98" s="213">
        <f>SUM(T99:T114)</f>
        <v>0</v>
      </c>
      <c r="AR98" s="214" t="s">
        <v>161</v>
      </c>
      <c r="AT98" s="215" t="s">
        <v>75</v>
      </c>
      <c r="AU98" s="215" t="s">
        <v>84</v>
      </c>
      <c r="AY98" s="214" t="s">
        <v>130</v>
      </c>
      <c r="BK98" s="216">
        <f>SUM(BK99:BK114)</f>
        <v>0</v>
      </c>
    </row>
    <row r="99" s="1" customFormat="1" ht="14.4" customHeight="1">
      <c r="B99" s="44"/>
      <c r="C99" s="219" t="s">
        <v>177</v>
      </c>
      <c r="D99" s="219" t="s">
        <v>132</v>
      </c>
      <c r="E99" s="220" t="s">
        <v>664</v>
      </c>
      <c r="F99" s="221" t="s">
        <v>665</v>
      </c>
      <c r="G99" s="222" t="s">
        <v>639</v>
      </c>
      <c r="H99" s="223">
        <v>1</v>
      </c>
      <c r="I99" s="224"/>
      <c r="J99" s="225">
        <f>ROUND(I99*H99,2)</f>
        <v>0</v>
      </c>
      <c r="K99" s="221" t="s">
        <v>136</v>
      </c>
      <c r="L99" s="70"/>
      <c r="M99" s="226" t="s">
        <v>21</v>
      </c>
      <c r="N99" s="227" t="s">
        <v>47</v>
      </c>
      <c r="O99" s="45"/>
      <c r="P99" s="228">
        <f>O99*H99</f>
        <v>0</v>
      </c>
      <c r="Q99" s="228">
        <v>0</v>
      </c>
      <c r="R99" s="228">
        <f>Q99*H99</f>
        <v>0</v>
      </c>
      <c r="S99" s="228">
        <v>0</v>
      </c>
      <c r="T99" s="229">
        <f>S99*H99</f>
        <v>0</v>
      </c>
      <c r="AR99" s="22" t="s">
        <v>640</v>
      </c>
      <c r="AT99" s="22" t="s">
        <v>132</v>
      </c>
      <c r="AU99" s="22" t="s">
        <v>86</v>
      </c>
      <c r="AY99" s="22" t="s">
        <v>130</v>
      </c>
      <c r="BE99" s="230">
        <f>IF(N99="základní",J99,0)</f>
        <v>0</v>
      </c>
      <c r="BF99" s="230">
        <f>IF(N99="snížená",J99,0)</f>
        <v>0</v>
      </c>
      <c r="BG99" s="230">
        <f>IF(N99="zákl. přenesená",J99,0)</f>
        <v>0</v>
      </c>
      <c r="BH99" s="230">
        <f>IF(N99="sníž. přenesená",J99,0)</f>
        <v>0</v>
      </c>
      <c r="BI99" s="230">
        <f>IF(N99="nulová",J99,0)</f>
        <v>0</v>
      </c>
      <c r="BJ99" s="22" t="s">
        <v>84</v>
      </c>
      <c r="BK99" s="230">
        <f>ROUND(I99*H99,2)</f>
        <v>0</v>
      </c>
      <c r="BL99" s="22" t="s">
        <v>640</v>
      </c>
      <c r="BM99" s="22" t="s">
        <v>666</v>
      </c>
    </row>
    <row r="100" s="1" customFormat="1">
      <c r="B100" s="44"/>
      <c r="C100" s="72"/>
      <c r="D100" s="231" t="s">
        <v>139</v>
      </c>
      <c r="E100" s="72"/>
      <c r="F100" s="232" t="s">
        <v>665</v>
      </c>
      <c r="G100" s="72"/>
      <c r="H100" s="72"/>
      <c r="I100" s="189"/>
      <c r="J100" s="72"/>
      <c r="K100" s="72"/>
      <c r="L100" s="70"/>
      <c r="M100" s="233"/>
      <c r="N100" s="45"/>
      <c r="O100" s="45"/>
      <c r="P100" s="45"/>
      <c r="Q100" s="45"/>
      <c r="R100" s="45"/>
      <c r="S100" s="45"/>
      <c r="T100" s="93"/>
      <c r="AT100" s="22" t="s">
        <v>139</v>
      </c>
      <c r="AU100" s="22" t="s">
        <v>86</v>
      </c>
    </row>
    <row r="101" s="1" customFormat="1" ht="14.4" customHeight="1">
      <c r="B101" s="44"/>
      <c r="C101" s="219" t="s">
        <v>182</v>
      </c>
      <c r="D101" s="219" t="s">
        <v>132</v>
      </c>
      <c r="E101" s="220" t="s">
        <v>667</v>
      </c>
      <c r="F101" s="221" t="s">
        <v>668</v>
      </c>
      <c r="G101" s="222" t="s">
        <v>639</v>
      </c>
      <c r="H101" s="223">
        <v>1</v>
      </c>
      <c r="I101" s="224"/>
      <c r="J101" s="225">
        <f>ROUND(I101*H101,2)</f>
        <v>0</v>
      </c>
      <c r="K101" s="221" t="s">
        <v>136</v>
      </c>
      <c r="L101" s="70"/>
      <c r="M101" s="226" t="s">
        <v>21</v>
      </c>
      <c r="N101" s="227" t="s">
        <v>47</v>
      </c>
      <c r="O101" s="45"/>
      <c r="P101" s="228">
        <f>O101*H101</f>
        <v>0</v>
      </c>
      <c r="Q101" s="228">
        <v>0</v>
      </c>
      <c r="R101" s="228">
        <f>Q101*H101</f>
        <v>0</v>
      </c>
      <c r="S101" s="228">
        <v>0</v>
      </c>
      <c r="T101" s="229">
        <f>S101*H101</f>
        <v>0</v>
      </c>
      <c r="AR101" s="22" t="s">
        <v>640</v>
      </c>
      <c r="AT101" s="22" t="s">
        <v>132</v>
      </c>
      <c r="AU101" s="22" t="s">
        <v>86</v>
      </c>
      <c r="AY101" s="22" t="s">
        <v>130</v>
      </c>
      <c r="BE101" s="230">
        <f>IF(N101="základní",J101,0)</f>
        <v>0</v>
      </c>
      <c r="BF101" s="230">
        <f>IF(N101="snížená",J101,0)</f>
        <v>0</v>
      </c>
      <c r="BG101" s="230">
        <f>IF(N101="zákl. přenesená",J101,0)</f>
        <v>0</v>
      </c>
      <c r="BH101" s="230">
        <f>IF(N101="sníž. přenesená",J101,0)</f>
        <v>0</v>
      </c>
      <c r="BI101" s="230">
        <f>IF(N101="nulová",J101,0)</f>
        <v>0</v>
      </c>
      <c r="BJ101" s="22" t="s">
        <v>84</v>
      </c>
      <c r="BK101" s="230">
        <f>ROUND(I101*H101,2)</f>
        <v>0</v>
      </c>
      <c r="BL101" s="22" t="s">
        <v>640</v>
      </c>
      <c r="BM101" s="22" t="s">
        <v>669</v>
      </c>
    </row>
    <row r="102" s="1" customFormat="1">
      <c r="B102" s="44"/>
      <c r="C102" s="72"/>
      <c r="D102" s="231" t="s">
        <v>139</v>
      </c>
      <c r="E102" s="72"/>
      <c r="F102" s="232" t="s">
        <v>668</v>
      </c>
      <c r="G102" s="72"/>
      <c r="H102" s="72"/>
      <c r="I102" s="189"/>
      <c r="J102" s="72"/>
      <c r="K102" s="72"/>
      <c r="L102" s="70"/>
      <c r="M102" s="233"/>
      <c r="N102" s="45"/>
      <c r="O102" s="45"/>
      <c r="P102" s="45"/>
      <c r="Q102" s="45"/>
      <c r="R102" s="45"/>
      <c r="S102" s="45"/>
      <c r="T102" s="93"/>
      <c r="AT102" s="22" t="s">
        <v>139</v>
      </c>
      <c r="AU102" s="22" t="s">
        <v>86</v>
      </c>
    </row>
    <row r="103" s="1" customFormat="1" ht="14.4" customHeight="1">
      <c r="B103" s="44"/>
      <c r="C103" s="219" t="s">
        <v>188</v>
      </c>
      <c r="D103" s="219" t="s">
        <v>132</v>
      </c>
      <c r="E103" s="220" t="s">
        <v>670</v>
      </c>
      <c r="F103" s="221" t="s">
        <v>671</v>
      </c>
      <c r="G103" s="222" t="s">
        <v>639</v>
      </c>
      <c r="H103" s="223">
        <v>1</v>
      </c>
      <c r="I103" s="224"/>
      <c r="J103" s="225">
        <f>ROUND(I103*H103,2)</f>
        <v>0</v>
      </c>
      <c r="K103" s="221" t="s">
        <v>136</v>
      </c>
      <c r="L103" s="70"/>
      <c r="M103" s="226" t="s">
        <v>21</v>
      </c>
      <c r="N103" s="227" t="s">
        <v>47</v>
      </c>
      <c r="O103" s="45"/>
      <c r="P103" s="228">
        <f>O103*H103</f>
        <v>0</v>
      </c>
      <c r="Q103" s="228">
        <v>0</v>
      </c>
      <c r="R103" s="228">
        <f>Q103*H103</f>
        <v>0</v>
      </c>
      <c r="S103" s="228">
        <v>0</v>
      </c>
      <c r="T103" s="229">
        <f>S103*H103</f>
        <v>0</v>
      </c>
      <c r="AR103" s="22" t="s">
        <v>640</v>
      </c>
      <c r="AT103" s="22" t="s">
        <v>132</v>
      </c>
      <c r="AU103" s="22" t="s">
        <v>86</v>
      </c>
      <c r="AY103" s="22" t="s">
        <v>130</v>
      </c>
      <c r="BE103" s="230">
        <f>IF(N103="základní",J103,0)</f>
        <v>0</v>
      </c>
      <c r="BF103" s="230">
        <f>IF(N103="snížená",J103,0)</f>
        <v>0</v>
      </c>
      <c r="BG103" s="230">
        <f>IF(N103="zákl. přenesená",J103,0)</f>
        <v>0</v>
      </c>
      <c r="BH103" s="230">
        <f>IF(N103="sníž. přenesená",J103,0)</f>
        <v>0</v>
      </c>
      <c r="BI103" s="230">
        <f>IF(N103="nulová",J103,0)</f>
        <v>0</v>
      </c>
      <c r="BJ103" s="22" t="s">
        <v>84</v>
      </c>
      <c r="BK103" s="230">
        <f>ROUND(I103*H103,2)</f>
        <v>0</v>
      </c>
      <c r="BL103" s="22" t="s">
        <v>640</v>
      </c>
      <c r="BM103" s="22" t="s">
        <v>672</v>
      </c>
    </row>
    <row r="104" s="1" customFormat="1">
      <c r="B104" s="44"/>
      <c r="C104" s="72"/>
      <c r="D104" s="231" t="s">
        <v>139</v>
      </c>
      <c r="E104" s="72"/>
      <c r="F104" s="232" t="s">
        <v>671</v>
      </c>
      <c r="G104" s="72"/>
      <c r="H104" s="72"/>
      <c r="I104" s="189"/>
      <c r="J104" s="72"/>
      <c r="K104" s="72"/>
      <c r="L104" s="70"/>
      <c r="M104" s="233"/>
      <c r="N104" s="45"/>
      <c r="O104" s="45"/>
      <c r="P104" s="45"/>
      <c r="Q104" s="45"/>
      <c r="R104" s="45"/>
      <c r="S104" s="45"/>
      <c r="T104" s="93"/>
      <c r="AT104" s="22" t="s">
        <v>139</v>
      </c>
      <c r="AU104" s="22" t="s">
        <v>86</v>
      </c>
    </row>
    <row r="105" s="1" customFormat="1" ht="14.4" customHeight="1">
      <c r="B105" s="44"/>
      <c r="C105" s="219" t="s">
        <v>195</v>
      </c>
      <c r="D105" s="219" t="s">
        <v>132</v>
      </c>
      <c r="E105" s="220" t="s">
        <v>673</v>
      </c>
      <c r="F105" s="221" t="s">
        <v>674</v>
      </c>
      <c r="G105" s="222" t="s">
        <v>639</v>
      </c>
      <c r="H105" s="223">
        <v>1</v>
      </c>
      <c r="I105" s="224"/>
      <c r="J105" s="225">
        <f>ROUND(I105*H105,2)</f>
        <v>0</v>
      </c>
      <c r="K105" s="221" t="s">
        <v>136</v>
      </c>
      <c r="L105" s="70"/>
      <c r="M105" s="226" t="s">
        <v>21</v>
      </c>
      <c r="N105" s="227" t="s">
        <v>47</v>
      </c>
      <c r="O105" s="45"/>
      <c r="P105" s="228">
        <f>O105*H105</f>
        <v>0</v>
      </c>
      <c r="Q105" s="228">
        <v>0</v>
      </c>
      <c r="R105" s="228">
        <f>Q105*H105</f>
        <v>0</v>
      </c>
      <c r="S105" s="228">
        <v>0</v>
      </c>
      <c r="T105" s="229">
        <f>S105*H105</f>
        <v>0</v>
      </c>
      <c r="AR105" s="22" t="s">
        <v>640</v>
      </c>
      <c r="AT105" s="22" t="s">
        <v>132</v>
      </c>
      <c r="AU105" s="22" t="s">
        <v>86</v>
      </c>
      <c r="AY105" s="22" t="s">
        <v>130</v>
      </c>
      <c r="BE105" s="230">
        <f>IF(N105="základní",J105,0)</f>
        <v>0</v>
      </c>
      <c r="BF105" s="230">
        <f>IF(N105="snížená",J105,0)</f>
        <v>0</v>
      </c>
      <c r="BG105" s="230">
        <f>IF(N105="zákl. přenesená",J105,0)</f>
        <v>0</v>
      </c>
      <c r="BH105" s="230">
        <f>IF(N105="sníž. přenesená",J105,0)</f>
        <v>0</v>
      </c>
      <c r="BI105" s="230">
        <f>IF(N105="nulová",J105,0)</f>
        <v>0</v>
      </c>
      <c r="BJ105" s="22" t="s">
        <v>84</v>
      </c>
      <c r="BK105" s="230">
        <f>ROUND(I105*H105,2)</f>
        <v>0</v>
      </c>
      <c r="BL105" s="22" t="s">
        <v>640</v>
      </c>
      <c r="BM105" s="22" t="s">
        <v>675</v>
      </c>
    </row>
    <row r="106" s="1" customFormat="1">
      <c r="B106" s="44"/>
      <c r="C106" s="72"/>
      <c r="D106" s="231" t="s">
        <v>139</v>
      </c>
      <c r="E106" s="72"/>
      <c r="F106" s="232" t="s">
        <v>674</v>
      </c>
      <c r="G106" s="72"/>
      <c r="H106" s="72"/>
      <c r="I106" s="189"/>
      <c r="J106" s="72"/>
      <c r="K106" s="72"/>
      <c r="L106" s="70"/>
      <c r="M106" s="233"/>
      <c r="N106" s="45"/>
      <c r="O106" s="45"/>
      <c r="P106" s="45"/>
      <c r="Q106" s="45"/>
      <c r="R106" s="45"/>
      <c r="S106" s="45"/>
      <c r="T106" s="93"/>
      <c r="AT106" s="22" t="s">
        <v>139</v>
      </c>
      <c r="AU106" s="22" t="s">
        <v>86</v>
      </c>
    </row>
    <row r="107" s="1" customFormat="1" ht="14.4" customHeight="1">
      <c r="B107" s="44"/>
      <c r="C107" s="219" t="s">
        <v>200</v>
      </c>
      <c r="D107" s="219" t="s">
        <v>132</v>
      </c>
      <c r="E107" s="220" t="s">
        <v>676</v>
      </c>
      <c r="F107" s="221" t="s">
        <v>677</v>
      </c>
      <c r="G107" s="222" t="s">
        <v>639</v>
      </c>
      <c r="H107" s="223">
        <v>1</v>
      </c>
      <c r="I107" s="224"/>
      <c r="J107" s="225">
        <f>ROUND(I107*H107,2)</f>
        <v>0</v>
      </c>
      <c r="K107" s="221" t="s">
        <v>136</v>
      </c>
      <c r="L107" s="70"/>
      <c r="M107" s="226" t="s">
        <v>21</v>
      </c>
      <c r="N107" s="227" t="s">
        <v>47</v>
      </c>
      <c r="O107" s="45"/>
      <c r="P107" s="228">
        <f>O107*H107</f>
        <v>0</v>
      </c>
      <c r="Q107" s="228">
        <v>0</v>
      </c>
      <c r="R107" s="228">
        <f>Q107*H107</f>
        <v>0</v>
      </c>
      <c r="S107" s="228">
        <v>0</v>
      </c>
      <c r="T107" s="229">
        <f>S107*H107</f>
        <v>0</v>
      </c>
      <c r="AR107" s="22" t="s">
        <v>640</v>
      </c>
      <c r="AT107" s="22" t="s">
        <v>132</v>
      </c>
      <c r="AU107" s="22" t="s">
        <v>86</v>
      </c>
      <c r="AY107" s="22" t="s">
        <v>130</v>
      </c>
      <c r="BE107" s="230">
        <f>IF(N107="základní",J107,0)</f>
        <v>0</v>
      </c>
      <c r="BF107" s="230">
        <f>IF(N107="snížená",J107,0)</f>
        <v>0</v>
      </c>
      <c r="BG107" s="230">
        <f>IF(N107="zákl. přenesená",J107,0)</f>
        <v>0</v>
      </c>
      <c r="BH107" s="230">
        <f>IF(N107="sníž. přenesená",J107,0)</f>
        <v>0</v>
      </c>
      <c r="BI107" s="230">
        <f>IF(N107="nulová",J107,0)</f>
        <v>0</v>
      </c>
      <c r="BJ107" s="22" t="s">
        <v>84</v>
      </c>
      <c r="BK107" s="230">
        <f>ROUND(I107*H107,2)</f>
        <v>0</v>
      </c>
      <c r="BL107" s="22" t="s">
        <v>640</v>
      </c>
      <c r="BM107" s="22" t="s">
        <v>678</v>
      </c>
    </row>
    <row r="108" s="1" customFormat="1">
      <c r="B108" s="44"/>
      <c r="C108" s="72"/>
      <c r="D108" s="231" t="s">
        <v>139</v>
      </c>
      <c r="E108" s="72"/>
      <c r="F108" s="232" t="s">
        <v>677</v>
      </c>
      <c r="G108" s="72"/>
      <c r="H108" s="72"/>
      <c r="I108" s="189"/>
      <c r="J108" s="72"/>
      <c r="K108" s="72"/>
      <c r="L108" s="70"/>
      <c r="M108" s="233"/>
      <c r="N108" s="45"/>
      <c r="O108" s="45"/>
      <c r="P108" s="45"/>
      <c r="Q108" s="45"/>
      <c r="R108" s="45"/>
      <c r="S108" s="45"/>
      <c r="T108" s="93"/>
      <c r="AT108" s="22" t="s">
        <v>139</v>
      </c>
      <c r="AU108" s="22" t="s">
        <v>86</v>
      </c>
    </row>
    <row r="109" s="1" customFormat="1" ht="14.4" customHeight="1">
      <c r="B109" s="44"/>
      <c r="C109" s="219" t="s">
        <v>206</v>
      </c>
      <c r="D109" s="219" t="s">
        <v>132</v>
      </c>
      <c r="E109" s="220" t="s">
        <v>679</v>
      </c>
      <c r="F109" s="221" t="s">
        <v>680</v>
      </c>
      <c r="G109" s="222" t="s">
        <v>639</v>
      </c>
      <c r="H109" s="223">
        <v>1</v>
      </c>
      <c r="I109" s="224"/>
      <c r="J109" s="225">
        <f>ROUND(I109*H109,2)</f>
        <v>0</v>
      </c>
      <c r="K109" s="221" t="s">
        <v>136</v>
      </c>
      <c r="L109" s="70"/>
      <c r="M109" s="226" t="s">
        <v>21</v>
      </c>
      <c r="N109" s="227" t="s">
        <v>47</v>
      </c>
      <c r="O109" s="45"/>
      <c r="P109" s="228">
        <f>O109*H109</f>
        <v>0</v>
      </c>
      <c r="Q109" s="228">
        <v>0</v>
      </c>
      <c r="R109" s="228">
        <f>Q109*H109</f>
        <v>0</v>
      </c>
      <c r="S109" s="228">
        <v>0</v>
      </c>
      <c r="T109" s="229">
        <f>S109*H109</f>
        <v>0</v>
      </c>
      <c r="AR109" s="22" t="s">
        <v>640</v>
      </c>
      <c r="AT109" s="22" t="s">
        <v>132</v>
      </c>
      <c r="AU109" s="22" t="s">
        <v>86</v>
      </c>
      <c r="AY109" s="22" t="s">
        <v>130</v>
      </c>
      <c r="BE109" s="230">
        <f>IF(N109="základní",J109,0)</f>
        <v>0</v>
      </c>
      <c r="BF109" s="230">
        <f>IF(N109="snížená",J109,0)</f>
        <v>0</v>
      </c>
      <c r="BG109" s="230">
        <f>IF(N109="zákl. přenesená",J109,0)</f>
        <v>0</v>
      </c>
      <c r="BH109" s="230">
        <f>IF(N109="sníž. přenesená",J109,0)</f>
        <v>0</v>
      </c>
      <c r="BI109" s="230">
        <f>IF(N109="nulová",J109,0)</f>
        <v>0</v>
      </c>
      <c r="BJ109" s="22" t="s">
        <v>84</v>
      </c>
      <c r="BK109" s="230">
        <f>ROUND(I109*H109,2)</f>
        <v>0</v>
      </c>
      <c r="BL109" s="22" t="s">
        <v>640</v>
      </c>
      <c r="BM109" s="22" t="s">
        <v>681</v>
      </c>
    </row>
    <row r="110" s="1" customFormat="1">
      <c r="B110" s="44"/>
      <c r="C110" s="72"/>
      <c r="D110" s="231" t="s">
        <v>139</v>
      </c>
      <c r="E110" s="72"/>
      <c r="F110" s="232" t="s">
        <v>680</v>
      </c>
      <c r="G110" s="72"/>
      <c r="H110" s="72"/>
      <c r="I110" s="189"/>
      <c r="J110" s="72"/>
      <c r="K110" s="72"/>
      <c r="L110" s="70"/>
      <c r="M110" s="233"/>
      <c r="N110" s="45"/>
      <c r="O110" s="45"/>
      <c r="P110" s="45"/>
      <c r="Q110" s="45"/>
      <c r="R110" s="45"/>
      <c r="S110" s="45"/>
      <c r="T110" s="93"/>
      <c r="AT110" s="22" t="s">
        <v>139</v>
      </c>
      <c r="AU110" s="22" t="s">
        <v>86</v>
      </c>
    </row>
    <row r="111" s="1" customFormat="1" ht="14.4" customHeight="1">
      <c r="B111" s="44"/>
      <c r="C111" s="219" t="s">
        <v>213</v>
      </c>
      <c r="D111" s="219" t="s">
        <v>132</v>
      </c>
      <c r="E111" s="220" t="s">
        <v>682</v>
      </c>
      <c r="F111" s="221" t="s">
        <v>683</v>
      </c>
      <c r="G111" s="222" t="s">
        <v>639</v>
      </c>
      <c r="H111" s="223">
        <v>1</v>
      </c>
      <c r="I111" s="224"/>
      <c r="J111" s="225">
        <f>ROUND(I111*H111,2)</f>
        <v>0</v>
      </c>
      <c r="K111" s="221" t="s">
        <v>136</v>
      </c>
      <c r="L111" s="70"/>
      <c r="M111" s="226" t="s">
        <v>21</v>
      </c>
      <c r="N111" s="227" t="s">
        <v>47</v>
      </c>
      <c r="O111" s="45"/>
      <c r="P111" s="228">
        <f>O111*H111</f>
        <v>0</v>
      </c>
      <c r="Q111" s="228">
        <v>0</v>
      </c>
      <c r="R111" s="228">
        <f>Q111*H111</f>
        <v>0</v>
      </c>
      <c r="S111" s="228">
        <v>0</v>
      </c>
      <c r="T111" s="229">
        <f>S111*H111</f>
        <v>0</v>
      </c>
      <c r="AR111" s="22" t="s">
        <v>640</v>
      </c>
      <c r="AT111" s="22" t="s">
        <v>132</v>
      </c>
      <c r="AU111" s="22" t="s">
        <v>86</v>
      </c>
      <c r="AY111" s="22" t="s">
        <v>130</v>
      </c>
      <c r="BE111" s="230">
        <f>IF(N111="základní",J111,0)</f>
        <v>0</v>
      </c>
      <c r="BF111" s="230">
        <f>IF(N111="snížená",J111,0)</f>
        <v>0</v>
      </c>
      <c r="BG111" s="230">
        <f>IF(N111="zákl. přenesená",J111,0)</f>
        <v>0</v>
      </c>
      <c r="BH111" s="230">
        <f>IF(N111="sníž. přenesená",J111,0)</f>
        <v>0</v>
      </c>
      <c r="BI111" s="230">
        <f>IF(N111="nulová",J111,0)</f>
        <v>0</v>
      </c>
      <c r="BJ111" s="22" t="s">
        <v>84</v>
      </c>
      <c r="BK111" s="230">
        <f>ROUND(I111*H111,2)</f>
        <v>0</v>
      </c>
      <c r="BL111" s="22" t="s">
        <v>640</v>
      </c>
      <c r="BM111" s="22" t="s">
        <v>684</v>
      </c>
    </row>
    <row r="112" s="1" customFormat="1">
      <c r="B112" s="44"/>
      <c r="C112" s="72"/>
      <c r="D112" s="231" t="s">
        <v>139</v>
      </c>
      <c r="E112" s="72"/>
      <c r="F112" s="232" t="s">
        <v>683</v>
      </c>
      <c r="G112" s="72"/>
      <c r="H112" s="72"/>
      <c r="I112" s="189"/>
      <c r="J112" s="72"/>
      <c r="K112" s="72"/>
      <c r="L112" s="70"/>
      <c r="M112" s="233"/>
      <c r="N112" s="45"/>
      <c r="O112" s="45"/>
      <c r="P112" s="45"/>
      <c r="Q112" s="45"/>
      <c r="R112" s="45"/>
      <c r="S112" s="45"/>
      <c r="T112" s="93"/>
      <c r="AT112" s="22" t="s">
        <v>139</v>
      </c>
      <c r="AU112" s="22" t="s">
        <v>86</v>
      </c>
    </row>
    <row r="113" s="1" customFormat="1" ht="14.4" customHeight="1">
      <c r="B113" s="44"/>
      <c r="C113" s="219" t="s">
        <v>10</v>
      </c>
      <c r="D113" s="219" t="s">
        <v>132</v>
      </c>
      <c r="E113" s="220" t="s">
        <v>685</v>
      </c>
      <c r="F113" s="221" t="s">
        <v>686</v>
      </c>
      <c r="G113" s="222" t="s">
        <v>639</v>
      </c>
      <c r="H113" s="223">
        <v>1</v>
      </c>
      <c r="I113" s="224"/>
      <c r="J113" s="225">
        <f>ROUND(I113*H113,2)</f>
        <v>0</v>
      </c>
      <c r="K113" s="221" t="s">
        <v>136</v>
      </c>
      <c r="L113" s="70"/>
      <c r="M113" s="226" t="s">
        <v>21</v>
      </c>
      <c r="N113" s="227" t="s">
        <v>47</v>
      </c>
      <c r="O113" s="45"/>
      <c r="P113" s="228">
        <f>O113*H113</f>
        <v>0</v>
      </c>
      <c r="Q113" s="228">
        <v>0</v>
      </c>
      <c r="R113" s="228">
        <f>Q113*H113</f>
        <v>0</v>
      </c>
      <c r="S113" s="228">
        <v>0</v>
      </c>
      <c r="T113" s="229">
        <f>S113*H113</f>
        <v>0</v>
      </c>
      <c r="AR113" s="22" t="s">
        <v>640</v>
      </c>
      <c r="AT113" s="22" t="s">
        <v>132</v>
      </c>
      <c r="AU113" s="22" t="s">
        <v>86</v>
      </c>
      <c r="AY113" s="22" t="s">
        <v>130</v>
      </c>
      <c r="BE113" s="230">
        <f>IF(N113="základní",J113,0)</f>
        <v>0</v>
      </c>
      <c r="BF113" s="230">
        <f>IF(N113="snížená",J113,0)</f>
        <v>0</v>
      </c>
      <c r="BG113" s="230">
        <f>IF(N113="zákl. přenesená",J113,0)</f>
        <v>0</v>
      </c>
      <c r="BH113" s="230">
        <f>IF(N113="sníž. přenesená",J113,0)</f>
        <v>0</v>
      </c>
      <c r="BI113" s="230">
        <f>IF(N113="nulová",J113,0)</f>
        <v>0</v>
      </c>
      <c r="BJ113" s="22" t="s">
        <v>84</v>
      </c>
      <c r="BK113" s="230">
        <f>ROUND(I113*H113,2)</f>
        <v>0</v>
      </c>
      <c r="BL113" s="22" t="s">
        <v>640</v>
      </c>
      <c r="BM113" s="22" t="s">
        <v>687</v>
      </c>
    </row>
    <row r="114" s="1" customFormat="1">
      <c r="B114" s="44"/>
      <c r="C114" s="72"/>
      <c r="D114" s="231" t="s">
        <v>139</v>
      </c>
      <c r="E114" s="72"/>
      <c r="F114" s="232" t="s">
        <v>686</v>
      </c>
      <c r="G114" s="72"/>
      <c r="H114" s="72"/>
      <c r="I114" s="189"/>
      <c r="J114" s="72"/>
      <c r="K114" s="72"/>
      <c r="L114" s="70"/>
      <c r="M114" s="233"/>
      <c r="N114" s="45"/>
      <c r="O114" s="45"/>
      <c r="P114" s="45"/>
      <c r="Q114" s="45"/>
      <c r="R114" s="45"/>
      <c r="S114" s="45"/>
      <c r="T114" s="93"/>
      <c r="AT114" s="22" t="s">
        <v>139</v>
      </c>
      <c r="AU114" s="22" t="s">
        <v>86</v>
      </c>
    </row>
    <row r="115" s="10" customFormat="1" ht="29.88" customHeight="1">
      <c r="B115" s="203"/>
      <c r="C115" s="204"/>
      <c r="D115" s="205" t="s">
        <v>75</v>
      </c>
      <c r="E115" s="217" t="s">
        <v>688</v>
      </c>
      <c r="F115" s="217" t="s">
        <v>689</v>
      </c>
      <c r="G115" s="204"/>
      <c r="H115" s="204"/>
      <c r="I115" s="207"/>
      <c r="J115" s="218">
        <f>BK115</f>
        <v>0</v>
      </c>
      <c r="K115" s="204"/>
      <c r="L115" s="209"/>
      <c r="M115" s="210"/>
      <c r="N115" s="211"/>
      <c r="O115" s="211"/>
      <c r="P115" s="212">
        <f>SUM(P116:P117)</f>
        <v>0</v>
      </c>
      <c r="Q115" s="211"/>
      <c r="R115" s="212">
        <f>SUM(R116:R117)</f>
        <v>0</v>
      </c>
      <c r="S115" s="211"/>
      <c r="T115" s="213">
        <f>SUM(T116:T117)</f>
        <v>0</v>
      </c>
      <c r="AR115" s="214" t="s">
        <v>161</v>
      </c>
      <c r="AT115" s="215" t="s">
        <v>75</v>
      </c>
      <c r="AU115" s="215" t="s">
        <v>84</v>
      </c>
      <c r="AY115" s="214" t="s">
        <v>130</v>
      </c>
      <c r="BK115" s="216">
        <f>SUM(BK116:BK117)</f>
        <v>0</v>
      </c>
    </row>
    <row r="116" s="1" customFormat="1" ht="14.4" customHeight="1">
      <c r="B116" s="44"/>
      <c r="C116" s="219" t="s">
        <v>232</v>
      </c>
      <c r="D116" s="219" t="s">
        <v>132</v>
      </c>
      <c r="E116" s="220" t="s">
        <v>690</v>
      </c>
      <c r="F116" s="221" t="s">
        <v>689</v>
      </c>
      <c r="G116" s="222" t="s">
        <v>639</v>
      </c>
      <c r="H116" s="223">
        <v>1</v>
      </c>
      <c r="I116" s="224"/>
      <c r="J116" s="225">
        <f>ROUND(I116*H116,2)</f>
        <v>0</v>
      </c>
      <c r="K116" s="221" t="s">
        <v>136</v>
      </c>
      <c r="L116" s="70"/>
      <c r="M116" s="226" t="s">
        <v>21</v>
      </c>
      <c r="N116" s="227" t="s">
        <v>47</v>
      </c>
      <c r="O116" s="45"/>
      <c r="P116" s="228">
        <f>O116*H116</f>
        <v>0</v>
      </c>
      <c r="Q116" s="228">
        <v>0</v>
      </c>
      <c r="R116" s="228">
        <f>Q116*H116</f>
        <v>0</v>
      </c>
      <c r="S116" s="228">
        <v>0</v>
      </c>
      <c r="T116" s="229">
        <f>S116*H116</f>
        <v>0</v>
      </c>
      <c r="AR116" s="22" t="s">
        <v>640</v>
      </c>
      <c r="AT116" s="22" t="s">
        <v>132</v>
      </c>
      <c r="AU116" s="22" t="s">
        <v>86</v>
      </c>
      <c r="AY116" s="22" t="s">
        <v>130</v>
      </c>
      <c r="BE116" s="230">
        <f>IF(N116="základní",J116,0)</f>
        <v>0</v>
      </c>
      <c r="BF116" s="230">
        <f>IF(N116="snížená",J116,0)</f>
        <v>0</v>
      </c>
      <c r="BG116" s="230">
        <f>IF(N116="zákl. přenesená",J116,0)</f>
        <v>0</v>
      </c>
      <c r="BH116" s="230">
        <f>IF(N116="sníž. přenesená",J116,0)</f>
        <v>0</v>
      </c>
      <c r="BI116" s="230">
        <f>IF(N116="nulová",J116,0)</f>
        <v>0</v>
      </c>
      <c r="BJ116" s="22" t="s">
        <v>84</v>
      </c>
      <c r="BK116" s="230">
        <f>ROUND(I116*H116,2)</f>
        <v>0</v>
      </c>
      <c r="BL116" s="22" t="s">
        <v>640</v>
      </c>
      <c r="BM116" s="22" t="s">
        <v>691</v>
      </c>
    </row>
    <row r="117" s="1" customFormat="1">
      <c r="B117" s="44"/>
      <c r="C117" s="72"/>
      <c r="D117" s="231" t="s">
        <v>139</v>
      </c>
      <c r="E117" s="72"/>
      <c r="F117" s="232" t="s">
        <v>689</v>
      </c>
      <c r="G117" s="72"/>
      <c r="H117" s="72"/>
      <c r="I117" s="189"/>
      <c r="J117" s="72"/>
      <c r="K117" s="72"/>
      <c r="L117" s="70"/>
      <c r="M117" s="233"/>
      <c r="N117" s="45"/>
      <c r="O117" s="45"/>
      <c r="P117" s="45"/>
      <c r="Q117" s="45"/>
      <c r="R117" s="45"/>
      <c r="S117" s="45"/>
      <c r="T117" s="93"/>
      <c r="AT117" s="22" t="s">
        <v>139</v>
      </c>
      <c r="AU117" s="22" t="s">
        <v>86</v>
      </c>
    </row>
    <row r="118" s="10" customFormat="1" ht="29.88" customHeight="1">
      <c r="B118" s="203"/>
      <c r="C118" s="204"/>
      <c r="D118" s="205" t="s">
        <v>75</v>
      </c>
      <c r="E118" s="217" t="s">
        <v>692</v>
      </c>
      <c r="F118" s="217" t="s">
        <v>693</v>
      </c>
      <c r="G118" s="204"/>
      <c r="H118" s="204"/>
      <c r="I118" s="207"/>
      <c r="J118" s="218">
        <f>BK118</f>
        <v>0</v>
      </c>
      <c r="K118" s="204"/>
      <c r="L118" s="209"/>
      <c r="M118" s="210"/>
      <c r="N118" s="211"/>
      <c r="O118" s="211"/>
      <c r="P118" s="212">
        <f>SUM(P119:P122)</f>
        <v>0</v>
      </c>
      <c r="Q118" s="211"/>
      <c r="R118" s="212">
        <f>SUM(R119:R122)</f>
        <v>0</v>
      </c>
      <c r="S118" s="211"/>
      <c r="T118" s="213">
        <f>SUM(T119:T122)</f>
        <v>0</v>
      </c>
      <c r="AR118" s="214" t="s">
        <v>161</v>
      </c>
      <c r="AT118" s="215" t="s">
        <v>75</v>
      </c>
      <c r="AU118" s="215" t="s">
        <v>84</v>
      </c>
      <c r="AY118" s="214" t="s">
        <v>130</v>
      </c>
      <c r="BK118" s="216">
        <f>SUM(BK119:BK122)</f>
        <v>0</v>
      </c>
    </row>
    <row r="119" s="1" customFormat="1" ht="14.4" customHeight="1">
      <c r="B119" s="44"/>
      <c r="C119" s="219" t="s">
        <v>239</v>
      </c>
      <c r="D119" s="219" t="s">
        <v>132</v>
      </c>
      <c r="E119" s="220" t="s">
        <v>694</v>
      </c>
      <c r="F119" s="221" t="s">
        <v>693</v>
      </c>
      <c r="G119" s="222" t="s">
        <v>639</v>
      </c>
      <c r="H119" s="223">
        <v>1</v>
      </c>
      <c r="I119" s="224"/>
      <c r="J119" s="225">
        <f>ROUND(I119*H119,2)</f>
        <v>0</v>
      </c>
      <c r="K119" s="221" t="s">
        <v>136</v>
      </c>
      <c r="L119" s="70"/>
      <c r="M119" s="226" t="s">
        <v>21</v>
      </c>
      <c r="N119" s="227" t="s">
        <v>47</v>
      </c>
      <c r="O119" s="45"/>
      <c r="P119" s="228">
        <f>O119*H119</f>
        <v>0</v>
      </c>
      <c r="Q119" s="228">
        <v>0</v>
      </c>
      <c r="R119" s="228">
        <f>Q119*H119</f>
        <v>0</v>
      </c>
      <c r="S119" s="228">
        <v>0</v>
      </c>
      <c r="T119" s="229">
        <f>S119*H119</f>
        <v>0</v>
      </c>
      <c r="AR119" s="22" t="s">
        <v>640</v>
      </c>
      <c r="AT119" s="22" t="s">
        <v>132</v>
      </c>
      <c r="AU119" s="22" t="s">
        <v>86</v>
      </c>
      <c r="AY119" s="22" t="s">
        <v>130</v>
      </c>
      <c r="BE119" s="230">
        <f>IF(N119="základní",J119,0)</f>
        <v>0</v>
      </c>
      <c r="BF119" s="230">
        <f>IF(N119="snížená",J119,0)</f>
        <v>0</v>
      </c>
      <c r="BG119" s="230">
        <f>IF(N119="zákl. přenesená",J119,0)</f>
        <v>0</v>
      </c>
      <c r="BH119" s="230">
        <f>IF(N119="sníž. přenesená",J119,0)</f>
        <v>0</v>
      </c>
      <c r="BI119" s="230">
        <f>IF(N119="nulová",J119,0)</f>
        <v>0</v>
      </c>
      <c r="BJ119" s="22" t="s">
        <v>84</v>
      </c>
      <c r="BK119" s="230">
        <f>ROUND(I119*H119,2)</f>
        <v>0</v>
      </c>
      <c r="BL119" s="22" t="s">
        <v>640</v>
      </c>
      <c r="BM119" s="22" t="s">
        <v>695</v>
      </c>
    </row>
    <row r="120" s="1" customFormat="1">
      <c r="B120" s="44"/>
      <c r="C120" s="72"/>
      <c r="D120" s="231" t="s">
        <v>139</v>
      </c>
      <c r="E120" s="72"/>
      <c r="F120" s="232" t="s">
        <v>693</v>
      </c>
      <c r="G120" s="72"/>
      <c r="H120" s="72"/>
      <c r="I120" s="189"/>
      <c r="J120" s="72"/>
      <c r="K120" s="72"/>
      <c r="L120" s="70"/>
      <c r="M120" s="233"/>
      <c r="N120" s="45"/>
      <c r="O120" s="45"/>
      <c r="P120" s="45"/>
      <c r="Q120" s="45"/>
      <c r="R120" s="45"/>
      <c r="S120" s="45"/>
      <c r="T120" s="93"/>
      <c r="AT120" s="22" t="s">
        <v>139</v>
      </c>
      <c r="AU120" s="22" t="s">
        <v>86</v>
      </c>
    </row>
    <row r="121" s="1" customFormat="1" ht="14.4" customHeight="1">
      <c r="B121" s="44"/>
      <c r="C121" s="219" t="s">
        <v>245</v>
      </c>
      <c r="D121" s="219" t="s">
        <v>132</v>
      </c>
      <c r="E121" s="220" t="s">
        <v>696</v>
      </c>
      <c r="F121" s="221" t="s">
        <v>697</v>
      </c>
      <c r="G121" s="222" t="s">
        <v>639</v>
      </c>
      <c r="H121" s="223">
        <v>1</v>
      </c>
      <c r="I121" s="224"/>
      <c r="J121" s="225">
        <f>ROUND(I121*H121,2)</f>
        <v>0</v>
      </c>
      <c r="K121" s="221" t="s">
        <v>136</v>
      </c>
      <c r="L121" s="70"/>
      <c r="M121" s="226" t="s">
        <v>21</v>
      </c>
      <c r="N121" s="227" t="s">
        <v>47</v>
      </c>
      <c r="O121" s="45"/>
      <c r="P121" s="228">
        <f>O121*H121</f>
        <v>0</v>
      </c>
      <c r="Q121" s="228">
        <v>0</v>
      </c>
      <c r="R121" s="228">
        <f>Q121*H121</f>
        <v>0</v>
      </c>
      <c r="S121" s="228">
        <v>0</v>
      </c>
      <c r="T121" s="229">
        <f>S121*H121</f>
        <v>0</v>
      </c>
      <c r="AR121" s="22" t="s">
        <v>640</v>
      </c>
      <c r="AT121" s="22" t="s">
        <v>132</v>
      </c>
      <c r="AU121" s="22" t="s">
        <v>86</v>
      </c>
      <c r="AY121" s="22" t="s">
        <v>130</v>
      </c>
      <c r="BE121" s="230">
        <f>IF(N121="základní",J121,0)</f>
        <v>0</v>
      </c>
      <c r="BF121" s="230">
        <f>IF(N121="snížená",J121,0)</f>
        <v>0</v>
      </c>
      <c r="BG121" s="230">
        <f>IF(N121="zákl. přenesená",J121,0)</f>
        <v>0</v>
      </c>
      <c r="BH121" s="230">
        <f>IF(N121="sníž. přenesená",J121,0)</f>
        <v>0</v>
      </c>
      <c r="BI121" s="230">
        <f>IF(N121="nulová",J121,0)</f>
        <v>0</v>
      </c>
      <c r="BJ121" s="22" t="s">
        <v>84</v>
      </c>
      <c r="BK121" s="230">
        <f>ROUND(I121*H121,2)</f>
        <v>0</v>
      </c>
      <c r="BL121" s="22" t="s">
        <v>640</v>
      </c>
      <c r="BM121" s="22" t="s">
        <v>698</v>
      </c>
    </row>
    <row r="122" s="1" customFormat="1">
      <c r="B122" s="44"/>
      <c r="C122" s="72"/>
      <c r="D122" s="231" t="s">
        <v>139</v>
      </c>
      <c r="E122" s="72"/>
      <c r="F122" s="232" t="s">
        <v>697</v>
      </c>
      <c r="G122" s="72"/>
      <c r="H122" s="72"/>
      <c r="I122" s="189"/>
      <c r="J122" s="72"/>
      <c r="K122" s="72"/>
      <c r="L122" s="70"/>
      <c r="M122" s="270"/>
      <c r="N122" s="271"/>
      <c r="O122" s="271"/>
      <c r="P122" s="271"/>
      <c r="Q122" s="271"/>
      <c r="R122" s="271"/>
      <c r="S122" s="271"/>
      <c r="T122" s="272"/>
      <c r="AT122" s="22" t="s">
        <v>139</v>
      </c>
      <c r="AU122" s="22" t="s">
        <v>86</v>
      </c>
    </row>
    <row r="123" s="1" customFormat="1" ht="6.96" customHeight="1">
      <c r="B123" s="65"/>
      <c r="C123" s="66"/>
      <c r="D123" s="66"/>
      <c r="E123" s="66"/>
      <c r="F123" s="66"/>
      <c r="G123" s="66"/>
      <c r="H123" s="66"/>
      <c r="I123" s="164"/>
      <c r="J123" s="66"/>
      <c r="K123" s="66"/>
      <c r="L123" s="70"/>
    </row>
  </sheetData>
  <sheetProtection sheet="1" autoFilter="0" formatColumns="0" formatRows="0" objects="1" scenarios="1" spinCount="100000" saltValue="ZEndlQdFYgnA4N6yCscrH5Saqwg+MstbzEEsB97dxhwtIYYlJgN7w4yzmPgCNPy/NnXlTpFGN6IygaPFBc0FxQ==" hashValue="9JennHsY6tJSqxa0mkDlyTeavUGyNBdOXbyAk3s1i9lTF1tBScXCbiwMuS/AiUFSD8R/wI/Q+eKyBEn2QwpKYg==" algorithmName="SHA-512" password="CC35"/>
  <autoFilter ref="C80:K122"/>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29" style="273" customWidth="1"/>
    <col min="2" max="2" width="1.664063" style="273" customWidth="1"/>
    <col min="3" max="4" width="5" style="273" customWidth="1"/>
    <col min="5" max="5" width="11.71" style="273" customWidth="1"/>
    <col min="6" max="6" width="9.14" style="273" customWidth="1"/>
    <col min="7" max="7" width="5" style="273" customWidth="1"/>
    <col min="8" max="8" width="77.86" style="273" customWidth="1"/>
    <col min="9" max="10" width="20" style="273" customWidth="1"/>
    <col min="11" max="11" width="1.664063" style="273" customWidth="1"/>
  </cols>
  <sheetData>
    <row r="1" ht="37.5" customHeight="1"/>
    <row r="2" ht="7.5" customHeight="1">
      <c r="B2" s="274"/>
      <c r="C2" s="275"/>
      <c r="D2" s="275"/>
      <c r="E2" s="275"/>
      <c r="F2" s="275"/>
      <c r="G2" s="275"/>
      <c r="H2" s="275"/>
      <c r="I2" s="275"/>
      <c r="J2" s="275"/>
      <c r="K2" s="276"/>
    </row>
    <row r="3" s="13" customFormat="1" ht="45" customHeight="1">
      <c r="B3" s="277"/>
      <c r="C3" s="278" t="s">
        <v>699</v>
      </c>
      <c r="D3" s="278"/>
      <c r="E3" s="278"/>
      <c r="F3" s="278"/>
      <c r="G3" s="278"/>
      <c r="H3" s="278"/>
      <c r="I3" s="278"/>
      <c r="J3" s="278"/>
      <c r="K3" s="279"/>
    </row>
    <row r="4" ht="25.5" customHeight="1">
      <c r="B4" s="280"/>
      <c r="C4" s="281" t="s">
        <v>700</v>
      </c>
      <c r="D4" s="281"/>
      <c r="E4" s="281"/>
      <c r="F4" s="281"/>
      <c r="G4" s="281"/>
      <c r="H4" s="281"/>
      <c r="I4" s="281"/>
      <c r="J4" s="281"/>
      <c r="K4" s="282"/>
    </row>
    <row r="5" ht="5.25" customHeight="1">
      <c r="B5" s="280"/>
      <c r="C5" s="283"/>
      <c r="D5" s="283"/>
      <c r="E5" s="283"/>
      <c r="F5" s="283"/>
      <c r="G5" s="283"/>
      <c r="H5" s="283"/>
      <c r="I5" s="283"/>
      <c r="J5" s="283"/>
      <c r="K5" s="282"/>
    </row>
    <row r="6" ht="15" customHeight="1">
      <c r="B6" s="280"/>
      <c r="C6" s="284" t="s">
        <v>701</v>
      </c>
      <c r="D6" s="284"/>
      <c r="E6" s="284"/>
      <c r="F6" s="284"/>
      <c r="G6" s="284"/>
      <c r="H6" s="284"/>
      <c r="I6" s="284"/>
      <c r="J6" s="284"/>
      <c r="K6" s="282"/>
    </row>
    <row r="7" ht="15" customHeight="1">
      <c r="B7" s="285"/>
      <c r="C7" s="284" t="s">
        <v>702</v>
      </c>
      <c r="D7" s="284"/>
      <c r="E7" s="284"/>
      <c r="F7" s="284"/>
      <c r="G7" s="284"/>
      <c r="H7" s="284"/>
      <c r="I7" s="284"/>
      <c r="J7" s="284"/>
      <c r="K7" s="282"/>
    </row>
    <row r="8" ht="12.75" customHeight="1">
      <c r="B8" s="285"/>
      <c r="C8" s="284"/>
      <c r="D8" s="284"/>
      <c r="E8" s="284"/>
      <c r="F8" s="284"/>
      <c r="G8" s="284"/>
      <c r="H8" s="284"/>
      <c r="I8" s="284"/>
      <c r="J8" s="284"/>
      <c r="K8" s="282"/>
    </row>
    <row r="9" ht="15" customHeight="1">
      <c r="B9" s="285"/>
      <c r="C9" s="284" t="s">
        <v>703</v>
      </c>
      <c r="D9" s="284"/>
      <c r="E9" s="284"/>
      <c r="F9" s="284"/>
      <c r="G9" s="284"/>
      <c r="H9" s="284"/>
      <c r="I9" s="284"/>
      <c r="J9" s="284"/>
      <c r="K9" s="282"/>
    </row>
    <row r="10" ht="15" customHeight="1">
      <c r="B10" s="285"/>
      <c r="C10" s="284"/>
      <c r="D10" s="284" t="s">
        <v>704</v>
      </c>
      <c r="E10" s="284"/>
      <c r="F10" s="284"/>
      <c r="G10" s="284"/>
      <c r="H10" s="284"/>
      <c r="I10" s="284"/>
      <c r="J10" s="284"/>
      <c r="K10" s="282"/>
    </row>
    <row r="11" ht="15" customHeight="1">
      <c r="B11" s="285"/>
      <c r="C11" s="286"/>
      <c r="D11" s="284" t="s">
        <v>705</v>
      </c>
      <c r="E11" s="284"/>
      <c r="F11" s="284"/>
      <c r="G11" s="284"/>
      <c r="H11" s="284"/>
      <c r="I11" s="284"/>
      <c r="J11" s="284"/>
      <c r="K11" s="282"/>
    </row>
    <row r="12" ht="12.75" customHeight="1">
      <c r="B12" s="285"/>
      <c r="C12" s="286"/>
      <c r="D12" s="286"/>
      <c r="E12" s="286"/>
      <c r="F12" s="286"/>
      <c r="G12" s="286"/>
      <c r="H12" s="286"/>
      <c r="I12" s="286"/>
      <c r="J12" s="286"/>
      <c r="K12" s="282"/>
    </row>
    <row r="13" ht="15" customHeight="1">
      <c r="B13" s="285"/>
      <c r="C13" s="286"/>
      <c r="D13" s="284" t="s">
        <v>706</v>
      </c>
      <c r="E13" s="284"/>
      <c r="F13" s="284"/>
      <c r="G13" s="284"/>
      <c r="H13" s="284"/>
      <c r="I13" s="284"/>
      <c r="J13" s="284"/>
      <c r="K13" s="282"/>
    </row>
    <row r="14" ht="15" customHeight="1">
      <c r="B14" s="285"/>
      <c r="C14" s="286"/>
      <c r="D14" s="284" t="s">
        <v>707</v>
      </c>
      <c r="E14" s="284"/>
      <c r="F14" s="284"/>
      <c r="G14" s="284"/>
      <c r="H14" s="284"/>
      <c r="I14" s="284"/>
      <c r="J14" s="284"/>
      <c r="K14" s="282"/>
    </row>
    <row r="15" ht="15" customHeight="1">
      <c r="B15" s="285"/>
      <c r="C15" s="286"/>
      <c r="D15" s="284" t="s">
        <v>708</v>
      </c>
      <c r="E15" s="284"/>
      <c r="F15" s="284"/>
      <c r="G15" s="284"/>
      <c r="H15" s="284"/>
      <c r="I15" s="284"/>
      <c r="J15" s="284"/>
      <c r="K15" s="282"/>
    </row>
    <row r="16" ht="15" customHeight="1">
      <c r="B16" s="285"/>
      <c r="C16" s="286"/>
      <c r="D16" s="286"/>
      <c r="E16" s="287" t="s">
        <v>83</v>
      </c>
      <c r="F16" s="284" t="s">
        <v>709</v>
      </c>
      <c r="G16" s="284"/>
      <c r="H16" s="284"/>
      <c r="I16" s="284"/>
      <c r="J16" s="284"/>
      <c r="K16" s="282"/>
    </row>
    <row r="17" ht="15" customHeight="1">
      <c r="B17" s="285"/>
      <c r="C17" s="286"/>
      <c r="D17" s="286"/>
      <c r="E17" s="287" t="s">
        <v>710</v>
      </c>
      <c r="F17" s="284" t="s">
        <v>711</v>
      </c>
      <c r="G17" s="284"/>
      <c r="H17" s="284"/>
      <c r="I17" s="284"/>
      <c r="J17" s="284"/>
      <c r="K17" s="282"/>
    </row>
    <row r="18" ht="15" customHeight="1">
      <c r="B18" s="285"/>
      <c r="C18" s="286"/>
      <c r="D18" s="286"/>
      <c r="E18" s="287" t="s">
        <v>712</v>
      </c>
      <c r="F18" s="284" t="s">
        <v>713</v>
      </c>
      <c r="G18" s="284"/>
      <c r="H18" s="284"/>
      <c r="I18" s="284"/>
      <c r="J18" s="284"/>
      <c r="K18" s="282"/>
    </row>
    <row r="19" ht="15" customHeight="1">
      <c r="B19" s="285"/>
      <c r="C19" s="286"/>
      <c r="D19" s="286"/>
      <c r="E19" s="287" t="s">
        <v>714</v>
      </c>
      <c r="F19" s="284" t="s">
        <v>715</v>
      </c>
      <c r="G19" s="284"/>
      <c r="H19" s="284"/>
      <c r="I19" s="284"/>
      <c r="J19" s="284"/>
      <c r="K19" s="282"/>
    </row>
    <row r="20" ht="15" customHeight="1">
      <c r="B20" s="285"/>
      <c r="C20" s="286"/>
      <c r="D20" s="286"/>
      <c r="E20" s="287" t="s">
        <v>716</v>
      </c>
      <c r="F20" s="284" t="s">
        <v>717</v>
      </c>
      <c r="G20" s="284"/>
      <c r="H20" s="284"/>
      <c r="I20" s="284"/>
      <c r="J20" s="284"/>
      <c r="K20" s="282"/>
    </row>
    <row r="21" ht="15" customHeight="1">
      <c r="B21" s="285"/>
      <c r="C21" s="286"/>
      <c r="D21" s="286"/>
      <c r="E21" s="287" t="s">
        <v>718</v>
      </c>
      <c r="F21" s="284" t="s">
        <v>719</v>
      </c>
      <c r="G21" s="284"/>
      <c r="H21" s="284"/>
      <c r="I21" s="284"/>
      <c r="J21" s="284"/>
      <c r="K21" s="282"/>
    </row>
    <row r="22" ht="12.75" customHeight="1">
      <c r="B22" s="285"/>
      <c r="C22" s="286"/>
      <c r="D22" s="286"/>
      <c r="E22" s="286"/>
      <c r="F22" s="286"/>
      <c r="G22" s="286"/>
      <c r="H22" s="286"/>
      <c r="I22" s="286"/>
      <c r="J22" s="286"/>
      <c r="K22" s="282"/>
    </row>
    <row r="23" ht="15" customHeight="1">
      <c r="B23" s="285"/>
      <c r="C23" s="284" t="s">
        <v>720</v>
      </c>
      <c r="D23" s="284"/>
      <c r="E23" s="284"/>
      <c r="F23" s="284"/>
      <c r="G23" s="284"/>
      <c r="H23" s="284"/>
      <c r="I23" s="284"/>
      <c r="J23" s="284"/>
      <c r="K23" s="282"/>
    </row>
    <row r="24" ht="15" customHeight="1">
      <c r="B24" s="285"/>
      <c r="C24" s="284" t="s">
        <v>721</v>
      </c>
      <c r="D24" s="284"/>
      <c r="E24" s="284"/>
      <c r="F24" s="284"/>
      <c r="G24" s="284"/>
      <c r="H24" s="284"/>
      <c r="I24" s="284"/>
      <c r="J24" s="284"/>
      <c r="K24" s="282"/>
    </row>
    <row r="25" ht="15" customHeight="1">
      <c r="B25" s="285"/>
      <c r="C25" s="284"/>
      <c r="D25" s="284" t="s">
        <v>722</v>
      </c>
      <c r="E25" s="284"/>
      <c r="F25" s="284"/>
      <c r="G25" s="284"/>
      <c r="H25" s="284"/>
      <c r="I25" s="284"/>
      <c r="J25" s="284"/>
      <c r="K25" s="282"/>
    </row>
    <row r="26" ht="15" customHeight="1">
      <c r="B26" s="285"/>
      <c r="C26" s="286"/>
      <c r="D26" s="284" t="s">
        <v>723</v>
      </c>
      <c r="E26" s="284"/>
      <c r="F26" s="284"/>
      <c r="G26" s="284"/>
      <c r="H26" s="284"/>
      <c r="I26" s="284"/>
      <c r="J26" s="284"/>
      <c r="K26" s="282"/>
    </row>
    <row r="27" ht="12.75" customHeight="1">
      <c r="B27" s="285"/>
      <c r="C27" s="286"/>
      <c r="D27" s="286"/>
      <c r="E27" s="286"/>
      <c r="F27" s="286"/>
      <c r="G27" s="286"/>
      <c r="H27" s="286"/>
      <c r="I27" s="286"/>
      <c r="J27" s="286"/>
      <c r="K27" s="282"/>
    </row>
    <row r="28" ht="15" customHeight="1">
      <c r="B28" s="285"/>
      <c r="C28" s="286"/>
      <c r="D28" s="284" t="s">
        <v>724</v>
      </c>
      <c r="E28" s="284"/>
      <c r="F28" s="284"/>
      <c r="G28" s="284"/>
      <c r="H28" s="284"/>
      <c r="I28" s="284"/>
      <c r="J28" s="284"/>
      <c r="K28" s="282"/>
    </row>
    <row r="29" ht="15" customHeight="1">
      <c r="B29" s="285"/>
      <c r="C29" s="286"/>
      <c r="D29" s="284" t="s">
        <v>725</v>
      </c>
      <c r="E29" s="284"/>
      <c r="F29" s="284"/>
      <c r="G29" s="284"/>
      <c r="H29" s="284"/>
      <c r="I29" s="284"/>
      <c r="J29" s="284"/>
      <c r="K29" s="282"/>
    </row>
    <row r="30" ht="12.75" customHeight="1">
      <c r="B30" s="285"/>
      <c r="C30" s="286"/>
      <c r="D30" s="286"/>
      <c r="E30" s="286"/>
      <c r="F30" s="286"/>
      <c r="G30" s="286"/>
      <c r="H30" s="286"/>
      <c r="I30" s="286"/>
      <c r="J30" s="286"/>
      <c r="K30" s="282"/>
    </row>
    <row r="31" ht="15" customHeight="1">
      <c r="B31" s="285"/>
      <c r="C31" s="286"/>
      <c r="D31" s="284" t="s">
        <v>726</v>
      </c>
      <c r="E31" s="284"/>
      <c r="F31" s="284"/>
      <c r="G31" s="284"/>
      <c r="H31" s="284"/>
      <c r="I31" s="284"/>
      <c r="J31" s="284"/>
      <c r="K31" s="282"/>
    </row>
    <row r="32" ht="15" customHeight="1">
      <c r="B32" s="285"/>
      <c r="C32" s="286"/>
      <c r="D32" s="284" t="s">
        <v>727</v>
      </c>
      <c r="E32" s="284"/>
      <c r="F32" s="284"/>
      <c r="G32" s="284"/>
      <c r="H32" s="284"/>
      <c r="I32" s="284"/>
      <c r="J32" s="284"/>
      <c r="K32" s="282"/>
    </row>
    <row r="33" ht="15" customHeight="1">
      <c r="B33" s="285"/>
      <c r="C33" s="286"/>
      <c r="D33" s="284" t="s">
        <v>728</v>
      </c>
      <c r="E33" s="284"/>
      <c r="F33" s="284"/>
      <c r="G33" s="284"/>
      <c r="H33" s="284"/>
      <c r="I33" s="284"/>
      <c r="J33" s="284"/>
      <c r="K33" s="282"/>
    </row>
    <row r="34" ht="15" customHeight="1">
      <c r="B34" s="285"/>
      <c r="C34" s="286"/>
      <c r="D34" s="284"/>
      <c r="E34" s="288" t="s">
        <v>115</v>
      </c>
      <c r="F34" s="284"/>
      <c r="G34" s="284" t="s">
        <v>729</v>
      </c>
      <c r="H34" s="284"/>
      <c r="I34" s="284"/>
      <c r="J34" s="284"/>
      <c r="K34" s="282"/>
    </row>
    <row r="35" ht="30.75" customHeight="1">
      <c r="B35" s="285"/>
      <c r="C35" s="286"/>
      <c r="D35" s="284"/>
      <c r="E35" s="288" t="s">
        <v>730</v>
      </c>
      <c r="F35" s="284"/>
      <c r="G35" s="284" t="s">
        <v>731</v>
      </c>
      <c r="H35" s="284"/>
      <c r="I35" s="284"/>
      <c r="J35" s="284"/>
      <c r="K35" s="282"/>
    </row>
    <row r="36" ht="15" customHeight="1">
      <c r="B36" s="285"/>
      <c r="C36" s="286"/>
      <c r="D36" s="284"/>
      <c r="E36" s="288" t="s">
        <v>57</v>
      </c>
      <c r="F36" s="284"/>
      <c r="G36" s="284" t="s">
        <v>732</v>
      </c>
      <c r="H36" s="284"/>
      <c r="I36" s="284"/>
      <c r="J36" s="284"/>
      <c r="K36" s="282"/>
    </row>
    <row r="37" ht="15" customHeight="1">
      <c r="B37" s="285"/>
      <c r="C37" s="286"/>
      <c r="D37" s="284"/>
      <c r="E37" s="288" t="s">
        <v>116</v>
      </c>
      <c r="F37" s="284"/>
      <c r="G37" s="284" t="s">
        <v>733</v>
      </c>
      <c r="H37" s="284"/>
      <c r="I37" s="284"/>
      <c r="J37" s="284"/>
      <c r="K37" s="282"/>
    </row>
    <row r="38" ht="15" customHeight="1">
      <c r="B38" s="285"/>
      <c r="C38" s="286"/>
      <c r="D38" s="284"/>
      <c r="E38" s="288" t="s">
        <v>117</v>
      </c>
      <c r="F38" s="284"/>
      <c r="G38" s="284" t="s">
        <v>734</v>
      </c>
      <c r="H38" s="284"/>
      <c r="I38" s="284"/>
      <c r="J38" s="284"/>
      <c r="K38" s="282"/>
    </row>
    <row r="39" ht="15" customHeight="1">
      <c r="B39" s="285"/>
      <c r="C39" s="286"/>
      <c r="D39" s="284"/>
      <c r="E39" s="288" t="s">
        <v>118</v>
      </c>
      <c r="F39" s="284"/>
      <c r="G39" s="284" t="s">
        <v>735</v>
      </c>
      <c r="H39" s="284"/>
      <c r="I39" s="284"/>
      <c r="J39" s="284"/>
      <c r="K39" s="282"/>
    </row>
    <row r="40" ht="15" customHeight="1">
      <c r="B40" s="285"/>
      <c r="C40" s="286"/>
      <c r="D40" s="284"/>
      <c r="E40" s="288" t="s">
        <v>736</v>
      </c>
      <c r="F40" s="284"/>
      <c r="G40" s="284" t="s">
        <v>737</v>
      </c>
      <c r="H40" s="284"/>
      <c r="I40" s="284"/>
      <c r="J40" s="284"/>
      <c r="K40" s="282"/>
    </row>
    <row r="41" ht="15" customHeight="1">
      <c r="B41" s="285"/>
      <c r="C41" s="286"/>
      <c r="D41" s="284"/>
      <c r="E41" s="288"/>
      <c r="F41" s="284"/>
      <c r="G41" s="284" t="s">
        <v>738</v>
      </c>
      <c r="H41" s="284"/>
      <c r="I41" s="284"/>
      <c r="J41" s="284"/>
      <c r="K41" s="282"/>
    </row>
    <row r="42" ht="15" customHeight="1">
      <c r="B42" s="285"/>
      <c r="C42" s="286"/>
      <c r="D42" s="284"/>
      <c r="E42" s="288" t="s">
        <v>739</v>
      </c>
      <c r="F42" s="284"/>
      <c r="G42" s="284" t="s">
        <v>740</v>
      </c>
      <c r="H42" s="284"/>
      <c r="I42" s="284"/>
      <c r="J42" s="284"/>
      <c r="K42" s="282"/>
    </row>
    <row r="43" ht="15" customHeight="1">
      <c r="B43" s="285"/>
      <c r="C43" s="286"/>
      <c r="D43" s="284"/>
      <c r="E43" s="288" t="s">
        <v>120</v>
      </c>
      <c r="F43" s="284"/>
      <c r="G43" s="284" t="s">
        <v>741</v>
      </c>
      <c r="H43" s="284"/>
      <c r="I43" s="284"/>
      <c r="J43" s="284"/>
      <c r="K43" s="282"/>
    </row>
    <row r="44" ht="12.75" customHeight="1">
      <c r="B44" s="285"/>
      <c r="C44" s="286"/>
      <c r="D44" s="284"/>
      <c r="E44" s="284"/>
      <c r="F44" s="284"/>
      <c r="G44" s="284"/>
      <c r="H44" s="284"/>
      <c r="I44" s="284"/>
      <c r="J44" s="284"/>
      <c r="K44" s="282"/>
    </row>
    <row r="45" ht="15" customHeight="1">
      <c r="B45" s="285"/>
      <c r="C45" s="286"/>
      <c r="D45" s="284" t="s">
        <v>742</v>
      </c>
      <c r="E45" s="284"/>
      <c r="F45" s="284"/>
      <c r="G45" s="284"/>
      <c r="H45" s="284"/>
      <c r="I45" s="284"/>
      <c r="J45" s="284"/>
      <c r="K45" s="282"/>
    </row>
    <row r="46" ht="15" customHeight="1">
      <c r="B46" s="285"/>
      <c r="C46" s="286"/>
      <c r="D46" s="286"/>
      <c r="E46" s="284" t="s">
        <v>743</v>
      </c>
      <c r="F46" s="284"/>
      <c r="G46" s="284"/>
      <c r="H46" s="284"/>
      <c r="I46" s="284"/>
      <c r="J46" s="284"/>
      <c r="K46" s="282"/>
    </row>
    <row r="47" ht="15" customHeight="1">
      <c r="B47" s="285"/>
      <c r="C47" s="286"/>
      <c r="D47" s="286"/>
      <c r="E47" s="284" t="s">
        <v>744</v>
      </c>
      <c r="F47" s="284"/>
      <c r="G47" s="284"/>
      <c r="H47" s="284"/>
      <c r="I47" s="284"/>
      <c r="J47" s="284"/>
      <c r="K47" s="282"/>
    </row>
    <row r="48" ht="15" customHeight="1">
      <c r="B48" s="285"/>
      <c r="C48" s="286"/>
      <c r="D48" s="286"/>
      <c r="E48" s="284" t="s">
        <v>745</v>
      </c>
      <c r="F48" s="284"/>
      <c r="G48" s="284"/>
      <c r="H48" s="284"/>
      <c r="I48" s="284"/>
      <c r="J48" s="284"/>
      <c r="K48" s="282"/>
    </row>
    <row r="49" ht="15" customHeight="1">
      <c r="B49" s="285"/>
      <c r="C49" s="286"/>
      <c r="D49" s="284" t="s">
        <v>746</v>
      </c>
      <c r="E49" s="284"/>
      <c r="F49" s="284"/>
      <c r="G49" s="284"/>
      <c r="H49" s="284"/>
      <c r="I49" s="284"/>
      <c r="J49" s="284"/>
      <c r="K49" s="282"/>
    </row>
    <row r="50" ht="25.5" customHeight="1">
      <c r="B50" s="280"/>
      <c r="C50" s="281" t="s">
        <v>747</v>
      </c>
      <c r="D50" s="281"/>
      <c r="E50" s="281"/>
      <c r="F50" s="281"/>
      <c r="G50" s="281"/>
      <c r="H50" s="281"/>
      <c r="I50" s="281"/>
      <c r="J50" s="281"/>
      <c r="K50" s="282"/>
    </row>
    <row r="51" ht="5.25" customHeight="1">
      <c r="B51" s="280"/>
      <c r="C51" s="283"/>
      <c r="D51" s="283"/>
      <c r="E51" s="283"/>
      <c r="F51" s="283"/>
      <c r="G51" s="283"/>
      <c r="H51" s="283"/>
      <c r="I51" s="283"/>
      <c r="J51" s="283"/>
      <c r="K51" s="282"/>
    </row>
    <row r="52" ht="15" customHeight="1">
      <c r="B52" s="280"/>
      <c r="C52" s="284" t="s">
        <v>748</v>
      </c>
      <c r="D52" s="284"/>
      <c r="E52" s="284"/>
      <c r="F52" s="284"/>
      <c r="G52" s="284"/>
      <c r="H52" s="284"/>
      <c r="I52" s="284"/>
      <c r="J52" s="284"/>
      <c r="K52" s="282"/>
    </row>
    <row r="53" ht="15" customHeight="1">
      <c r="B53" s="280"/>
      <c r="C53" s="284" t="s">
        <v>749</v>
      </c>
      <c r="D53" s="284"/>
      <c r="E53" s="284"/>
      <c r="F53" s="284"/>
      <c r="G53" s="284"/>
      <c r="H53" s="284"/>
      <c r="I53" s="284"/>
      <c r="J53" s="284"/>
      <c r="K53" s="282"/>
    </row>
    <row r="54" ht="12.75" customHeight="1">
      <c r="B54" s="280"/>
      <c r="C54" s="284"/>
      <c r="D54" s="284"/>
      <c r="E54" s="284"/>
      <c r="F54" s="284"/>
      <c r="G54" s="284"/>
      <c r="H54" s="284"/>
      <c r="I54" s="284"/>
      <c r="J54" s="284"/>
      <c r="K54" s="282"/>
    </row>
    <row r="55" ht="15" customHeight="1">
      <c r="B55" s="280"/>
      <c r="C55" s="284" t="s">
        <v>750</v>
      </c>
      <c r="D55" s="284"/>
      <c r="E55" s="284"/>
      <c r="F55" s="284"/>
      <c r="G55" s="284"/>
      <c r="H55" s="284"/>
      <c r="I55" s="284"/>
      <c r="J55" s="284"/>
      <c r="K55" s="282"/>
    </row>
    <row r="56" ht="15" customHeight="1">
      <c r="B56" s="280"/>
      <c r="C56" s="286"/>
      <c r="D56" s="284" t="s">
        <v>751</v>
      </c>
      <c r="E56" s="284"/>
      <c r="F56" s="284"/>
      <c r="G56" s="284"/>
      <c r="H56" s="284"/>
      <c r="I56" s="284"/>
      <c r="J56" s="284"/>
      <c r="K56" s="282"/>
    </row>
    <row r="57" ht="15" customHeight="1">
      <c r="B57" s="280"/>
      <c r="C57" s="286"/>
      <c r="D57" s="284" t="s">
        <v>752</v>
      </c>
      <c r="E57" s="284"/>
      <c r="F57" s="284"/>
      <c r="G57" s="284"/>
      <c r="H57" s="284"/>
      <c r="I57" s="284"/>
      <c r="J57" s="284"/>
      <c r="K57" s="282"/>
    </row>
    <row r="58" ht="15" customHeight="1">
      <c r="B58" s="280"/>
      <c r="C58" s="286"/>
      <c r="D58" s="284" t="s">
        <v>753</v>
      </c>
      <c r="E58" s="284"/>
      <c r="F58" s="284"/>
      <c r="G58" s="284"/>
      <c r="H58" s="284"/>
      <c r="I58" s="284"/>
      <c r="J58" s="284"/>
      <c r="K58" s="282"/>
    </row>
    <row r="59" ht="15" customHeight="1">
      <c r="B59" s="280"/>
      <c r="C59" s="286"/>
      <c r="D59" s="284" t="s">
        <v>754</v>
      </c>
      <c r="E59" s="284"/>
      <c r="F59" s="284"/>
      <c r="G59" s="284"/>
      <c r="H59" s="284"/>
      <c r="I59" s="284"/>
      <c r="J59" s="284"/>
      <c r="K59" s="282"/>
    </row>
    <row r="60" ht="15" customHeight="1">
      <c r="B60" s="280"/>
      <c r="C60" s="286"/>
      <c r="D60" s="289" t="s">
        <v>755</v>
      </c>
      <c r="E60" s="289"/>
      <c r="F60" s="289"/>
      <c r="G60" s="289"/>
      <c r="H60" s="289"/>
      <c r="I60" s="289"/>
      <c r="J60" s="289"/>
      <c r="K60" s="282"/>
    </row>
    <row r="61" ht="15" customHeight="1">
      <c r="B61" s="280"/>
      <c r="C61" s="286"/>
      <c r="D61" s="284" t="s">
        <v>756</v>
      </c>
      <c r="E61" s="284"/>
      <c r="F61" s="284"/>
      <c r="G61" s="284"/>
      <c r="H61" s="284"/>
      <c r="I61" s="284"/>
      <c r="J61" s="284"/>
      <c r="K61" s="282"/>
    </row>
    <row r="62" ht="12.75" customHeight="1">
      <c r="B62" s="280"/>
      <c r="C62" s="286"/>
      <c r="D62" s="286"/>
      <c r="E62" s="290"/>
      <c r="F62" s="286"/>
      <c r="G62" s="286"/>
      <c r="H62" s="286"/>
      <c r="I62" s="286"/>
      <c r="J62" s="286"/>
      <c r="K62" s="282"/>
    </row>
    <row r="63" ht="15" customHeight="1">
      <c r="B63" s="280"/>
      <c r="C63" s="286"/>
      <c r="D63" s="284" t="s">
        <v>757</v>
      </c>
      <c r="E63" s="284"/>
      <c r="F63" s="284"/>
      <c r="G63" s="284"/>
      <c r="H63" s="284"/>
      <c r="I63" s="284"/>
      <c r="J63" s="284"/>
      <c r="K63" s="282"/>
    </row>
    <row r="64" ht="15" customHeight="1">
      <c r="B64" s="280"/>
      <c r="C64" s="286"/>
      <c r="D64" s="289" t="s">
        <v>758</v>
      </c>
      <c r="E64" s="289"/>
      <c r="F64" s="289"/>
      <c r="G64" s="289"/>
      <c r="H64" s="289"/>
      <c r="I64" s="289"/>
      <c r="J64" s="289"/>
      <c r="K64" s="282"/>
    </row>
    <row r="65" ht="15" customHeight="1">
      <c r="B65" s="280"/>
      <c r="C65" s="286"/>
      <c r="D65" s="284" t="s">
        <v>759</v>
      </c>
      <c r="E65" s="284"/>
      <c r="F65" s="284"/>
      <c r="G65" s="284"/>
      <c r="H65" s="284"/>
      <c r="I65" s="284"/>
      <c r="J65" s="284"/>
      <c r="K65" s="282"/>
    </row>
    <row r="66" ht="15" customHeight="1">
      <c r="B66" s="280"/>
      <c r="C66" s="286"/>
      <c r="D66" s="284" t="s">
        <v>760</v>
      </c>
      <c r="E66" s="284"/>
      <c r="F66" s="284"/>
      <c r="G66" s="284"/>
      <c r="H66" s="284"/>
      <c r="I66" s="284"/>
      <c r="J66" s="284"/>
      <c r="K66" s="282"/>
    </row>
    <row r="67" ht="15" customHeight="1">
      <c r="B67" s="280"/>
      <c r="C67" s="286"/>
      <c r="D67" s="284" t="s">
        <v>761</v>
      </c>
      <c r="E67" s="284"/>
      <c r="F67" s="284"/>
      <c r="G67" s="284"/>
      <c r="H67" s="284"/>
      <c r="I67" s="284"/>
      <c r="J67" s="284"/>
      <c r="K67" s="282"/>
    </row>
    <row r="68" ht="15" customHeight="1">
      <c r="B68" s="280"/>
      <c r="C68" s="286"/>
      <c r="D68" s="284" t="s">
        <v>762</v>
      </c>
      <c r="E68" s="284"/>
      <c r="F68" s="284"/>
      <c r="G68" s="284"/>
      <c r="H68" s="284"/>
      <c r="I68" s="284"/>
      <c r="J68" s="284"/>
      <c r="K68" s="282"/>
    </row>
    <row r="69" ht="12.75" customHeight="1">
      <c r="B69" s="291"/>
      <c r="C69" s="292"/>
      <c r="D69" s="292"/>
      <c r="E69" s="292"/>
      <c r="F69" s="292"/>
      <c r="G69" s="292"/>
      <c r="H69" s="292"/>
      <c r="I69" s="292"/>
      <c r="J69" s="292"/>
      <c r="K69" s="293"/>
    </row>
    <row r="70" ht="18.75" customHeight="1">
      <c r="B70" s="294"/>
      <c r="C70" s="294"/>
      <c r="D70" s="294"/>
      <c r="E70" s="294"/>
      <c r="F70" s="294"/>
      <c r="G70" s="294"/>
      <c r="H70" s="294"/>
      <c r="I70" s="294"/>
      <c r="J70" s="294"/>
      <c r="K70" s="295"/>
    </row>
    <row r="71" ht="18.75" customHeight="1">
      <c r="B71" s="295"/>
      <c r="C71" s="295"/>
      <c r="D71" s="295"/>
      <c r="E71" s="295"/>
      <c r="F71" s="295"/>
      <c r="G71" s="295"/>
      <c r="H71" s="295"/>
      <c r="I71" s="295"/>
      <c r="J71" s="295"/>
      <c r="K71" s="295"/>
    </row>
    <row r="72" ht="7.5" customHeight="1">
      <c r="B72" s="296"/>
      <c r="C72" s="297"/>
      <c r="D72" s="297"/>
      <c r="E72" s="297"/>
      <c r="F72" s="297"/>
      <c r="G72" s="297"/>
      <c r="H72" s="297"/>
      <c r="I72" s="297"/>
      <c r="J72" s="297"/>
      <c r="K72" s="298"/>
    </row>
    <row r="73" ht="45" customHeight="1">
      <c r="B73" s="299"/>
      <c r="C73" s="300" t="s">
        <v>97</v>
      </c>
      <c r="D73" s="300"/>
      <c r="E73" s="300"/>
      <c r="F73" s="300"/>
      <c r="G73" s="300"/>
      <c r="H73" s="300"/>
      <c r="I73" s="300"/>
      <c r="J73" s="300"/>
      <c r="K73" s="301"/>
    </row>
    <row r="74" ht="17.25" customHeight="1">
      <c r="B74" s="299"/>
      <c r="C74" s="302" t="s">
        <v>763</v>
      </c>
      <c r="D74" s="302"/>
      <c r="E74" s="302"/>
      <c r="F74" s="302" t="s">
        <v>764</v>
      </c>
      <c r="G74" s="303"/>
      <c r="H74" s="302" t="s">
        <v>116</v>
      </c>
      <c r="I74" s="302" t="s">
        <v>61</v>
      </c>
      <c r="J74" s="302" t="s">
        <v>765</v>
      </c>
      <c r="K74" s="301"/>
    </row>
    <row r="75" ht="17.25" customHeight="1">
      <c r="B75" s="299"/>
      <c r="C75" s="304" t="s">
        <v>766</v>
      </c>
      <c r="D75" s="304"/>
      <c r="E75" s="304"/>
      <c r="F75" s="305" t="s">
        <v>767</v>
      </c>
      <c r="G75" s="306"/>
      <c r="H75" s="304"/>
      <c r="I75" s="304"/>
      <c r="J75" s="304" t="s">
        <v>768</v>
      </c>
      <c r="K75" s="301"/>
    </row>
    <row r="76" ht="5.25" customHeight="1">
      <c r="B76" s="299"/>
      <c r="C76" s="307"/>
      <c r="D76" s="307"/>
      <c r="E76" s="307"/>
      <c r="F76" s="307"/>
      <c r="G76" s="308"/>
      <c r="H76" s="307"/>
      <c r="I76" s="307"/>
      <c r="J76" s="307"/>
      <c r="K76" s="301"/>
    </row>
    <row r="77" ht="15" customHeight="1">
      <c r="B77" s="299"/>
      <c r="C77" s="288" t="s">
        <v>57</v>
      </c>
      <c r="D77" s="307"/>
      <c r="E77" s="307"/>
      <c r="F77" s="309" t="s">
        <v>769</v>
      </c>
      <c r="G77" s="308"/>
      <c r="H77" s="288" t="s">
        <v>770</v>
      </c>
      <c r="I77" s="288" t="s">
        <v>771</v>
      </c>
      <c r="J77" s="288">
        <v>20</v>
      </c>
      <c r="K77" s="301"/>
    </row>
    <row r="78" ht="15" customHeight="1">
      <c r="B78" s="299"/>
      <c r="C78" s="288" t="s">
        <v>772</v>
      </c>
      <c r="D78" s="288"/>
      <c r="E78" s="288"/>
      <c r="F78" s="309" t="s">
        <v>769</v>
      </c>
      <c r="G78" s="308"/>
      <c r="H78" s="288" t="s">
        <v>773</v>
      </c>
      <c r="I78" s="288" t="s">
        <v>771</v>
      </c>
      <c r="J78" s="288">
        <v>120</v>
      </c>
      <c r="K78" s="301"/>
    </row>
    <row r="79" ht="15" customHeight="1">
      <c r="B79" s="310"/>
      <c r="C79" s="288" t="s">
        <v>774</v>
      </c>
      <c r="D79" s="288"/>
      <c r="E79" s="288"/>
      <c r="F79" s="309" t="s">
        <v>775</v>
      </c>
      <c r="G79" s="308"/>
      <c r="H79" s="288" t="s">
        <v>776</v>
      </c>
      <c r="I79" s="288" t="s">
        <v>771</v>
      </c>
      <c r="J79" s="288">
        <v>50</v>
      </c>
      <c r="K79" s="301"/>
    </row>
    <row r="80" ht="15" customHeight="1">
      <c r="B80" s="310"/>
      <c r="C80" s="288" t="s">
        <v>777</v>
      </c>
      <c r="D80" s="288"/>
      <c r="E80" s="288"/>
      <c r="F80" s="309" t="s">
        <v>769</v>
      </c>
      <c r="G80" s="308"/>
      <c r="H80" s="288" t="s">
        <v>778</v>
      </c>
      <c r="I80" s="288" t="s">
        <v>779</v>
      </c>
      <c r="J80" s="288"/>
      <c r="K80" s="301"/>
    </row>
    <row r="81" ht="15" customHeight="1">
      <c r="B81" s="310"/>
      <c r="C81" s="311" t="s">
        <v>780</v>
      </c>
      <c r="D81" s="311"/>
      <c r="E81" s="311"/>
      <c r="F81" s="312" t="s">
        <v>775</v>
      </c>
      <c r="G81" s="311"/>
      <c r="H81" s="311" t="s">
        <v>781</v>
      </c>
      <c r="I81" s="311" t="s">
        <v>771</v>
      </c>
      <c r="J81" s="311">
        <v>15</v>
      </c>
      <c r="K81" s="301"/>
    </row>
    <row r="82" ht="15" customHeight="1">
      <c r="B82" s="310"/>
      <c r="C82" s="311" t="s">
        <v>782</v>
      </c>
      <c r="D82" s="311"/>
      <c r="E82" s="311"/>
      <c r="F82" s="312" t="s">
        <v>775</v>
      </c>
      <c r="G82" s="311"/>
      <c r="H82" s="311" t="s">
        <v>783</v>
      </c>
      <c r="I82" s="311" t="s">
        <v>771</v>
      </c>
      <c r="J82" s="311">
        <v>15</v>
      </c>
      <c r="K82" s="301"/>
    </row>
    <row r="83" ht="15" customHeight="1">
      <c r="B83" s="310"/>
      <c r="C83" s="311" t="s">
        <v>784</v>
      </c>
      <c r="D83" s="311"/>
      <c r="E83" s="311"/>
      <c r="F83" s="312" t="s">
        <v>775</v>
      </c>
      <c r="G83" s="311"/>
      <c r="H83" s="311" t="s">
        <v>785</v>
      </c>
      <c r="I83" s="311" t="s">
        <v>771</v>
      </c>
      <c r="J83" s="311">
        <v>20</v>
      </c>
      <c r="K83" s="301"/>
    </row>
    <row r="84" ht="15" customHeight="1">
      <c r="B84" s="310"/>
      <c r="C84" s="311" t="s">
        <v>786</v>
      </c>
      <c r="D84" s="311"/>
      <c r="E84" s="311"/>
      <c r="F84" s="312" t="s">
        <v>775</v>
      </c>
      <c r="G84" s="311"/>
      <c r="H84" s="311" t="s">
        <v>787</v>
      </c>
      <c r="I84" s="311" t="s">
        <v>771</v>
      </c>
      <c r="J84" s="311">
        <v>20</v>
      </c>
      <c r="K84" s="301"/>
    </row>
    <row r="85" ht="15" customHeight="1">
      <c r="B85" s="310"/>
      <c r="C85" s="288" t="s">
        <v>788</v>
      </c>
      <c r="D85" s="288"/>
      <c r="E85" s="288"/>
      <c r="F85" s="309" t="s">
        <v>775</v>
      </c>
      <c r="G85" s="308"/>
      <c r="H85" s="288" t="s">
        <v>789</v>
      </c>
      <c r="I85" s="288" t="s">
        <v>771</v>
      </c>
      <c r="J85" s="288">
        <v>50</v>
      </c>
      <c r="K85" s="301"/>
    </row>
    <row r="86" ht="15" customHeight="1">
      <c r="B86" s="310"/>
      <c r="C86" s="288" t="s">
        <v>790</v>
      </c>
      <c r="D86" s="288"/>
      <c r="E86" s="288"/>
      <c r="F86" s="309" t="s">
        <v>775</v>
      </c>
      <c r="G86" s="308"/>
      <c r="H86" s="288" t="s">
        <v>791</v>
      </c>
      <c r="I86" s="288" t="s">
        <v>771</v>
      </c>
      <c r="J86" s="288">
        <v>20</v>
      </c>
      <c r="K86" s="301"/>
    </row>
    <row r="87" ht="15" customHeight="1">
      <c r="B87" s="310"/>
      <c r="C87" s="288" t="s">
        <v>792</v>
      </c>
      <c r="D87" s="288"/>
      <c r="E87" s="288"/>
      <c r="F87" s="309" t="s">
        <v>775</v>
      </c>
      <c r="G87" s="308"/>
      <c r="H87" s="288" t="s">
        <v>793</v>
      </c>
      <c r="I87" s="288" t="s">
        <v>771</v>
      </c>
      <c r="J87" s="288">
        <v>20</v>
      </c>
      <c r="K87" s="301"/>
    </row>
    <row r="88" ht="15" customHeight="1">
      <c r="B88" s="310"/>
      <c r="C88" s="288" t="s">
        <v>794</v>
      </c>
      <c r="D88" s="288"/>
      <c r="E88" s="288"/>
      <c r="F88" s="309" t="s">
        <v>775</v>
      </c>
      <c r="G88" s="308"/>
      <c r="H88" s="288" t="s">
        <v>795</v>
      </c>
      <c r="I88" s="288" t="s">
        <v>771</v>
      </c>
      <c r="J88" s="288">
        <v>50</v>
      </c>
      <c r="K88" s="301"/>
    </row>
    <row r="89" ht="15" customHeight="1">
      <c r="B89" s="310"/>
      <c r="C89" s="288" t="s">
        <v>796</v>
      </c>
      <c r="D89" s="288"/>
      <c r="E89" s="288"/>
      <c r="F89" s="309" t="s">
        <v>775</v>
      </c>
      <c r="G89" s="308"/>
      <c r="H89" s="288" t="s">
        <v>796</v>
      </c>
      <c r="I89" s="288" t="s">
        <v>771</v>
      </c>
      <c r="J89" s="288">
        <v>50</v>
      </c>
      <c r="K89" s="301"/>
    </row>
    <row r="90" ht="15" customHeight="1">
      <c r="B90" s="310"/>
      <c r="C90" s="288" t="s">
        <v>121</v>
      </c>
      <c r="D90" s="288"/>
      <c r="E90" s="288"/>
      <c r="F90" s="309" t="s">
        <v>775</v>
      </c>
      <c r="G90" s="308"/>
      <c r="H90" s="288" t="s">
        <v>797</v>
      </c>
      <c r="I90" s="288" t="s">
        <v>771</v>
      </c>
      <c r="J90" s="288">
        <v>255</v>
      </c>
      <c r="K90" s="301"/>
    </row>
    <row r="91" ht="15" customHeight="1">
      <c r="B91" s="310"/>
      <c r="C91" s="288" t="s">
        <v>798</v>
      </c>
      <c r="D91" s="288"/>
      <c r="E91" s="288"/>
      <c r="F91" s="309" t="s">
        <v>769</v>
      </c>
      <c r="G91" s="308"/>
      <c r="H91" s="288" t="s">
        <v>799</v>
      </c>
      <c r="I91" s="288" t="s">
        <v>800</v>
      </c>
      <c r="J91" s="288"/>
      <c r="K91" s="301"/>
    </row>
    <row r="92" ht="15" customHeight="1">
      <c r="B92" s="310"/>
      <c r="C92" s="288" t="s">
        <v>801</v>
      </c>
      <c r="D92" s="288"/>
      <c r="E92" s="288"/>
      <c r="F92" s="309" t="s">
        <v>769</v>
      </c>
      <c r="G92" s="308"/>
      <c r="H92" s="288" t="s">
        <v>802</v>
      </c>
      <c r="I92" s="288" t="s">
        <v>803</v>
      </c>
      <c r="J92" s="288"/>
      <c r="K92" s="301"/>
    </row>
    <row r="93" ht="15" customHeight="1">
      <c r="B93" s="310"/>
      <c r="C93" s="288" t="s">
        <v>804</v>
      </c>
      <c r="D93" s="288"/>
      <c r="E93" s="288"/>
      <c r="F93" s="309" t="s">
        <v>769</v>
      </c>
      <c r="G93" s="308"/>
      <c r="H93" s="288" t="s">
        <v>804</v>
      </c>
      <c r="I93" s="288" t="s">
        <v>803</v>
      </c>
      <c r="J93" s="288"/>
      <c r="K93" s="301"/>
    </row>
    <row r="94" ht="15" customHeight="1">
      <c r="B94" s="310"/>
      <c r="C94" s="288" t="s">
        <v>42</v>
      </c>
      <c r="D94" s="288"/>
      <c r="E94" s="288"/>
      <c r="F94" s="309" t="s">
        <v>769</v>
      </c>
      <c r="G94" s="308"/>
      <c r="H94" s="288" t="s">
        <v>805</v>
      </c>
      <c r="I94" s="288" t="s">
        <v>803</v>
      </c>
      <c r="J94" s="288"/>
      <c r="K94" s="301"/>
    </row>
    <row r="95" ht="15" customHeight="1">
      <c r="B95" s="310"/>
      <c r="C95" s="288" t="s">
        <v>52</v>
      </c>
      <c r="D95" s="288"/>
      <c r="E95" s="288"/>
      <c r="F95" s="309" t="s">
        <v>769</v>
      </c>
      <c r="G95" s="308"/>
      <c r="H95" s="288" t="s">
        <v>806</v>
      </c>
      <c r="I95" s="288" t="s">
        <v>803</v>
      </c>
      <c r="J95" s="288"/>
      <c r="K95" s="301"/>
    </row>
    <row r="96" ht="15" customHeight="1">
      <c r="B96" s="313"/>
      <c r="C96" s="314"/>
      <c r="D96" s="314"/>
      <c r="E96" s="314"/>
      <c r="F96" s="314"/>
      <c r="G96" s="314"/>
      <c r="H96" s="314"/>
      <c r="I96" s="314"/>
      <c r="J96" s="314"/>
      <c r="K96" s="315"/>
    </row>
    <row r="97" ht="18.75" customHeight="1">
      <c r="B97" s="316"/>
      <c r="C97" s="317"/>
      <c r="D97" s="317"/>
      <c r="E97" s="317"/>
      <c r="F97" s="317"/>
      <c r="G97" s="317"/>
      <c r="H97" s="317"/>
      <c r="I97" s="317"/>
      <c r="J97" s="317"/>
      <c r="K97" s="316"/>
    </row>
    <row r="98" ht="18.75" customHeight="1">
      <c r="B98" s="295"/>
      <c r="C98" s="295"/>
      <c r="D98" s="295"/>
      <c r="E98" s="295"/>
      <c r="F98" s="295"/>
      <c r="G98" s="295"/>
      <c r="H98" s="295"/>
      <c r="I98" s="295"/>
      <c r="J98" s="295"/>
      <c r="K98" s="295"/>
    </row>
    <row r="99" ht="7.5" customHeight="1">
      <c r="B99" s="296"/>
      <c r="C99" s="297"/>
      <c r="D99" s="297"/>
      <c r="E99" s="297"/>
      <c r="F99" s="297"/>
      <c r="G99" s="297"/>
      <c r="H99" s="297"/>
      <c r="I99" s="297"/>
      <c r="J99" s="297"/>
      <c r="K99" s="298"/>
    </row>
    <row r="100" ht="45" customHeight="1">
      <c r="B100" s="299"/>
      <c r="C100" s="300" t="s">
        <v>807</v>
      </c>
      <c r="D100" s="300"/>
      <c r="E100" s="300"/>
      <c r="F100" s="300"/>
      <c r="G100" s="300"/>
      <c r="H100" s="300"/>
      <c r="I100" s="300"/>
      <c r="J100" s="300"/>
      <c r="K100" s="301"/>
    </row>
    <row r="101" ht="17.25" customHeight="1">
      <c r="B101" s="299"/>
      <c r="C101" s="302" t="s">
        <v>763</v>
      </c>
      <c r="D101" s="302"/>
      <c r="E101" s="302"/>
      <c r="F101" s="302" t="s">
        <v>764</v>
      </c>
      <c r="G101" s="303"/>
      <c r="H101" s="302" t="s">
        <v>116</v>
      </c>
      <c r="I101" s="302" t="s">
        <v>61</v>
      </c>
      <c r="J101" s="302" t="s">
        <v>765</v>
      </c>
      <c r="K101" s="301"/>
    </row>
    <row r="102" ht="17.25" customHeight="1">
      <c r="B102" s="299"/>
      <c r="C102" s="304" t="s">
        <v>766</v>
      </c>
      <c r="D102" s="304"/>
      <c r="E102" s="304"/>
      <c r="F102" s="305" t="s">
        <v>767</v>
      </c>
      <c r="G102" s="306"/>
      <c r="H102" s="304"/>
      <c r="I102" s="304"/>
      <c r="J102" s="304" t="s">
        <v>768</v>
      </c>
      <c r="K102" s="301"/>
    </row>
    <row r="103" ht="5.25" customHeight="1">
      <c r="B103" s="299"/>
      <c r="C103" s="302"/>
      <c r="D103" s="302"/>
      <c r="E103" s="302"/>
      <c r="F103" s="302"/>
      <c r="G103" s="318"/>
      <c r="H103" s="302"/>
      <c r="I103" s="302"/>
      <c r="J103" s="302"/>
      <c r="K103" s="301"/>
    </row>
    <row r="104" ht="15" customHeight="1">
      <c r="B104" s="299"/>
      <c r="C104" s="288" t="s">
        <v>57</v>
      </c>
      <c r="D104" s="307"/>
      <c r="E104" s="307"/>
      <c r="F104" s="309" t="s">
        <v>769</v>
      </c>
      <c r="G104" s="318"/>
      <c r="H104" s="288" t="s">
        <v>808</v>
      </c>
      <c r="I104" s="288" t="s">
        <v>771</v>
      </c>
      <c r="J104" s="288">
        <v>20</v>
      </c>
      <c r="K104" s="301"/>
    </row>
    <row r="105" ht="15" customHeight="1">
      <c r="B105" s="299"/>
      <c r="C105" s="288" t="s">
        <v>772</v>
      </c>
      <c r="D105" s="288"/>
      <c r="E105" s="288"/>
      <c r="F105" s="309" t="s">
        <v>769</v>
      </c>
      <c r="G105" s="288"/>
      <c r="H105" s="288" t="s">
        <v>808</v>
      </c>
      <c r="I105" s="288" t="s">
        <v>771</v>
      </c>
      <c r="J105" s="288">
        <v>120</v>
      </c>
      <c r="K105" s="301"/>
    </row>
    <row r="106" ht="15" customHeight="1">
      <c r="B106" s="310"/>
      <c r="C106" s="288" t="s">
        <v>774</v>
      </c>
      <c r="D106" s="288"/>
      <c r="E106" s="288"/>
      <c r="F106" s="309" t="s">
        <v>775</v>
      </c>
      <c r="G106" s="288"/>
      <c r="H106" s="288" t="s">
        <v>808</v>
      </c>
      <c r="I106" s="288" t="s">
        <v>771</v>
      </c>
      <c r="J106" s="288">
        <v>50</v>
      </c>
      <c r="K106" s="301"/>
    </row>
    <row r="107" ht="15" customHeight="1">
      <c r="B107" s="310"/>
      <c r="C107" s="288" t="s">
        <v>777</v>
      </c>
      <c r="D107" s="288"/>
      <c r="E107" s="288"/>
      <c r="F107" s="309" t="s">
        <v>769</v>
      </c>
      <c r="G107" s="288"/>
      <c r="H107" s="288" t="s">
        <v>808</v>
      </c>
      <c r="I107" s="288" t="s">
        <v>779</v>
      </c>
      <c r="J107" s="288"/>
      <c r="K107" s="301"/>
    </row>
    <row r="108" ht="15" customHeight="1">
      <c r="B108" s="310"/>
      <c r="C108" s="288" t="s">
        <v>788</v>
      </c>
      <c r="D108" s="288"/>
      <c r="E108" s="288"/>
      <c r="F108" s="309" t="s">
        <v>775</v>
      </c>
      <c r="G108" s="288"/>
      <c r="H108" s="288" t="s">
        <v>808</v>
      </c>
      <c r="I108" s="288" t="s">
        <v>771</v>
      </c>
      <c r="J108" s="288">
        <v>50</v>
      </c>
      <c r="K108" s="301"/>
    </row>
    <row r="109" ht="15" customHeight="1">
      <c r="B109" s="310"/>
      <c r="C109" s="288" t="s">
        <v>796</v>
      </c>
      <c r="D109" s="288"/>
      <c r="E109" s="288"/>
      <c r="F109" s="309" t="s">
        <v>775</v>
      </c>
      <c r="G109" s="288"/>
      <c r="H109" s="288" t="s">
        <v>808</v>
      </c>
      <c r="I109" s="288" t="s">
        <v>771</v>
      </c>
      <c r="J109" s="288">
        <v>50</v>
      </c>
      <c r="K109" s="301"/>
    </row>
    <row r="110" ht="15" customHeight="1">
      <c r="B110" s="310"/>
      <c r="C110" s="288" t="s">
        <v>794</v>
      </c>
      <c r="D110" s="288"/>
      <c r="E110" s="288"/>
      <c r="F110" s="309" t="s">
        <v>775</v>
      </c>
      <c r="G110" s="288"/>
      <c r="H110" s="288" t="s">
        <v>808</v>
      </c>
      <c r="I110" s="288" t="s">
        <v>771</v>
      </c>
      <c r="J110" s="288">
        <v>50</v>
      </c>
      <c r="K110" s="301"/>
    </row>
    <row r="111" ht="15" customHeight="1">
      <c r="B111" s="310"/>
      <c r="C111" s="288" t="s">
        <v>57</v>
      </c>
      <c r="D111" s="288"/>
      <c r="E111" s="288"/>
      <c r="F111" s="309" t="s">
        <v>769</v>
      </c>
      <c r="G111" s="288"/>
      <c r="H111" s="288" t="s">
        <v>809</v>
      </c>
      <c r="I111" s="288" t="s">
        <v>771</v>
      </c>
      <c r="J111" s="288">
        <v>20</v>
      </c>
      <c r="K111" s="301"/>
    </row>
    <row r="112" ht="15" customHeight="1">
      <c r="B112" s="310"/>
      <c r="C112" s="288" t="s">
        <v>810</v>
      </c>
      <c r="D112" s="288"/>
      <c r="E112" s="288"/>
      <c r="F112" s="309" t="s">
        <v>769</v>
      </c>
      <c r="G112" s="288"/>
      <c r="H112" s="288" t="s">
        <v>811</v>
      </c>
      <c r="I112" s="288" t="s">
        <v>771</v>
      </c>
      <c r="J112" s="288">
        <v>120</v>
      </c>
      <c r="K112" s="301"/>
    </row>
    <row r="113" ht="15" customHeight="1">
      <c r="B113" s="310"/>
      <c r="C113" s="288" t="s">
        <v>42</v>
      </c>
      <c r="D113" s="288"/>
      <c r="E113" s="288"/>
      <c r="F113" s="309" t="s">
        <v>769</v>
      </c>
      <c r="G113" s="288"/>
      <c r="H113" s="288" t="s">
        <v>812</v>
      </c>
      <c r="I113" s="288" t="s">
        <v>803</v>
      </c>
      <c r="J113" s="288"/>
      <c r="K113" s="301"/>
    </row>
    <row r="114" ht="15" customHeight="1">
      <c r="B114" s="310"/>
      <c r="C114" s="288" t="s">
        <v>52</v>
      </c>
      <c r="D114" s="288"/>
      <c r="E114" s="288"/>
      <c r="F114" s="309" t="s">
        <v>769</v>
      </c>
      <c r="G114" s="288"/>
      <c r="H114" s="288" t="s">
        <v>813</v>
      </c>
      <c r="I114" s="288" t="s">
        <v>803</v>
      </c>
      <c r="J114" s="288"/>
      <c r="K114" s="301"/>
    </row>
    <row r="115" ht="15" customHeight="1">
      <c r="B115" s="310"/>
      <c r="C115" s="288" t="s">
        <v>61</v>
      </c>
      <c r="D115" s="288"/>
      <c r="E115" s="288"/>
      <c r="F115" s="309" t="s">
        <v>769</v>
      </c>
      <c r="G115" s="288"/>
      <c r="H115" s="288" t="s">
        <v>814</v>
      </c>
      <c r="I115" s="288" t="s">
        <v>815</v>
      </c>
      <c r="J115" s="288"/>
      <c r="K115" s="301"/>
    </row>
    <row r="116" ht="15" customHeight="1">
      <c r="B116" s="313"/>
      <c r="C116" s="319"/>
      <c r="D116" s="319"/>
      <c r="E116" s="319"/>
      <c r="F116" s="319"/>
      <c r="G116" s="319"/>
      <c r="H116" s="319"/>
      <c r="I116" s="319"/>
      <c r="J116" s="319"/>
      <c r="K116" s="315"/>
    </row>
    <row r="117" ht="18.75" customHeight="1">
      <c r="B117" s="320"/>
      <c r="C117" s="284"/>
      <c r="D117" s="284"/>
      <c r="E117" s="284"/>
      <c r="F117" s="321"/>
      <c r="G117" s="284"/>
      <c r="H117" s="284"/>
      <c r="I117" s="284"/>
      <c r="J117" s="284"/>
      <c r="K117" s="320"/>
    </row>
    <row r="118" ht="18.75" customHeight="1">
      <c r="B118" s="295"/>
      <c r="C118" s="295"/>
      <c r="D118" s="295"/>
      <c r="E118" s="295"/>
      <c r="F118" s="295"/>
      <c r="G118" s="295"/>
      <c r="H118" s="295"/>
      <c r="I118" s="295"/>
      <c r="J118" s="295"/>
      <c r="K118" s="295"/>
    </row>
    <row r="119" ht="7.5" customHeight="1">
      <c r="B119" s="322"/>
      <c r="C119" s="323"/>
      <c r="D119" s="323"/>
      <c r="E119" s="323"/>
      <c r="F119" s="323"/>
      <c r="G119" s="323"/>
      <c r="H119" s="323"/>
      <c r="I119" s="323"/>
      <c r="J119" s="323"/>
      <c r="K119" s="324"/>
    </row>
    <row r="120" ht="45" customHeight="1">
      <c r="B120" s="325"/>
      <c r="C120" s="278" t="s">
        <v>816</v>
      </c>
      <c r="D120" s="278"/>
      <c r="E120" s="278"/>
      <c r="F120" s="278"/>
      <c r="G120" s="278"/>
      <c r="H120" s="278"/>
      <c r="I120" s="278"/>
      <c r="J120" s="278"/>
      <c r="K120" s="326"/>
    </row>
    <row r="121" ht="17.25" customHeight="1">
      <c r="B121" s="327"/>
      <c r="C121" s="302" t="s">
        <v>763</v>
      </c>
      <c r="D121" s="302"/>
      <c r="E121" s="302"/>
      <c r="F121" s="302" t="s">
        <v>764</v>
      </c>
      <c r="G121" s="303"/>
      <c r="H121" s="302" t="s">
        <v>116</v>
      </c>
      <c r="I121" s="302" t="s">
        <v>61</v>
      </c>
      <c r="J121" s="302" t="s">
        <v>765</v>
      </c>
      <c r="K121" s="328"/>
    </row>
    <row r="122" ht="17.25" customHeight="1">
      <c r="B122" s="327"/>
      <c r="C122" s="304" t="s">
        <v>766</v>
      </c>
      <c r="D122" s="304"/>
      <c r="E122" s="304"/>
      <c r="F122" s="305" t="s">
        <v>767</v>
      </c>
      <c r="G122" s="306"/>
      <c r="H122" s="304"/>
      <c r="I122" s="304"/>
      <c r="J122" s="304" t="s">
        <v>768</v>
      </c>
      <c r="K122" s="328"/>
    </row>
    <row r="123" ht="5.25" customHeight="1">
      <c r="B123" s="329"/>
      <c r="C123" s="307"/>
      <c r="D123" s="307"/>
      <c r="E123" s="307"/>
      <c r="F123" s="307"/>
      <c r="G123" s="288"/>
      <c r="H123" s="307"/>
      <c r="I123" s="307"/>
      <c r="J123" s="307"/>
      <c r="K123" s="330"/>
    </row>
    <row r="124" ht="15" customHeight="1">
      <c r="B124" s="329"/>
      <c r="C124" s="288" t="s">
        <v>772</v>
      </c>
      <c r="D124" s="307"/>
      <c r="E124" s="307"/>
      <c r="F124" s="309" t="s">
        <v>769</v>
      </c>
      <c r="G124" s="288"/>
      <c r="H124" s="288" t="s">
        <v>808</v>
      </c>
      <c r="I124" s="288" t="s">
        <v>771</v>
      </c>
      <c r="J124" s="288">
        <v>120</v>
      </c>
      <c r="K124" s="331"/>
    </row>
    <row r="125" ht="15" customHeight="1">
      <c r="B125" s="329"/>
      <c r="C125" s="288" t="s">
        <v>817</v>
      </c>
      <c r="D125" s="288"/>
      <c r="E125" s="288"/>
      <c r="F125" s="309" t="s">
        <v>769</v>
      </c>
      <c r="G125" s="288"/>
      <c r="H125" s="288" t="s">
        <v>818</v>
      </c>
      <c r="I125" s="288" t="s">
        <v>771</v>
      </c>
      <c r="J125" s="288" t="s">
        <v>819</v>
      </c>
      <c r="K125" s="331"/>
    </row>
    <row r="126" ht="15" customHeight="1">
      <c r="B126" s="329"/>
      <c r="C126" s="288" t="s">
        <v>718</v>
      </c>
      <c r="D126" s="288"/>
      <c r="E126" s="288"/>
      <c r="F126" s="309" t="s">
        <v>769</v>
      </c>
      <c r="G126" s="288"/>
      <c r="H126" s="288" t="s">
        <v>820</v>
      </c>
      <c r="I126" s="288" t="s">
        <v>771</v>
      </c>
      <c r="J126" s="288" t="s">
        <v>819</v>
      </c>
      <c r="K126" s="331"/>
    </row>
    <row r="127" ht="15" customHeight="1">
      <c r="B127" s="329"/>
      <c r="C127" s="288" t="s">
        <v>780</v>
      </c>
      <c r="D127" s="288"/>
      <c r="E127" s="288"/>
      <c r="F127" s="309" t="s">
        <v>775</v>
      </c>
      <c r="G127" s="288"/>
      <c r="H127" s="288" t="s">
        <v>781</v>
      </c>
      <c r="I127" s="288" t="s">
        <v>771</v>
      </c>
      <c r="J127" s="288">
        <v>15</v>
      </c>
      <c r="K127" s="331"/>
    </row>
    <row r="128" ht="15" customHeight="1">
      <c r="B128" s="329"/>
      <c r="C128" s="311" t="s">
        <v>782</v>
      </c>
      <c r="D128" s="311"/>
      <c r="E128" s="311"/>
      <c r="F128" s="312" t="s">
        <v>775</v>
      </c>
      <c r="G128" s="311"/>
      <c r="H128" s="311" t="s">
        <v>783</v>
      </c>
      <c r="I128" s="311" t="s">
        <v>771</v>
      </c>
      <c r="J128" s="311">
        <v>15</v>
      </c>
      <c r="K128" s="331"/>
    </row>
    <row r="129" ht="15" customHeight="1">
      <c r="B129" s="329"/>
      <c r="C129" s="311" t="s">
        <v>784</v>
      </c>
      <c r="D129" s="311"/>
      <c r="E129" s="311"/>
      <c r="F129" s="312" t="s">
        <v>775</v>
      </c>
      <c r="G129" s="311"/>
      <c r="H129" s="311" t="s">
        <v>785</v>
      </c>
      <c r="I129" s="311" t="s">
        <v>771</v>
      </c>
      <c r="J129" s="311">
        <v>20</v>
      </c>
      <c r="K129" s="331"/>
    </row>
    <row r="130" ht="15" customHeight="1">
      <c r="B130" s="329"/>
      <c r="C130" s="311" t="s">
        <v>786</v>
      </c>
      <c r="D130" s="311"/>
      <c r="E130" s="311"/>
      <c r="F130" s="312" t="s">
        <v>775</v>
      </c>
      <c r="G130" s="311"/>
      <c r="H130" s="311" t="s">
        <v>787</v>
      </c>
      <c r="I130" s="311" t="s">
        <v>771</v>
      </c>
      <c r="J130" s="311">
        <v>20</v>
      </c>
      <c r="K130" s="331"/>
    </row>
    <row r="131" ht="15" customHeight="1">
      <c r="B131" s="329"/>
      <c r="C131" s="288" t="s">
        <v>774</v>
      </c>
      <c r="D131" s="288"/>
      <c r="E131" s="288"/>
      <c r="F131" s="309" t="s">
        <v>775</v>
      </c>
      <c r="G131" s="288"/>
      <c r="H131" s="288" t="s">
        <v>808</v>
      </c>
      <c r="I131" s="288" t="s">
        <v>771</v>
      </c>
      <c r="J131" s="288">
        <v>50</v>
      </c>
      <c r="K131" s="331"/>
    </row>
    <row r="132" ht="15" customHeight="1">
      <c r="B132" s="329"/>
      <c r="C132" s="288" t="s">
        <v>788</v>
      </c>
      <c r="D132" s="288"/>
      <c r="E132" s="288"/>
      <c r="F132" s="309" t="s">
        <v>775</v>
      </c>
      <c r="G132" s="288"/>
      <c r="H132" s="288" t="s">
        <v>808</v>
      </c>
      <c r="I132" s="288" t="s">
        <v>771</v>
      </c>
      <c r="J132" s="288">
        <v>50</v>
      </c>
      <c r="K132" s="331"/>
    </row>
    <row r="133" ht="15" customHeight="1">
      <c r="B133" s="329"/>
      <c r="C133" s="288" t="s">
        <v>794</v>
      </c>
      <c r="D133" s="288"/>
      <c r="E133" s="288"/>
      <c r="F133" s="309" t="s">
        <v>775</v>
      </c>
      <c r="G133" s="288"/>
      <c r="H133" s="288" t="s">
        <v>808</v>
      </c>
      <c r="I133" s="288" t="s">
        <v>771</v>
      </c>
      <c r="J133" s="288">
        <v>50</v>
      </c>
      <c r="K133" s="331"/>
    </row>
    <row r="134" ht="15" customHeight="1">
      <c r="B134" s="329"/>
      <c r="C134" s="288" t="s">
        <v>796</v>
      </c>
      <c r="D134" s="288"/>
      <c r="E134" s="288"/>
      <c r="F134" s="309" t="s">
        <v>775</v>
      </c>
      <c r="G134" s="288"/>
      <c r="H134" s="288" t="s">
        <v>808</v>
      </c>
      <c r="I134" s="288" t="s">
        <v>771</v>
      </c>
      <c r="J134" s="288">
        <v>50</v>
      </c>
      <c r="K134" s="331"/>
    </row>
    <row r="135" ht="15" customHeight="1">
      <c r="B135" s="329"/>
      <c r="C135" s="288" t="s">
        <v>121</v>
      </c>
      <c r="D135" s="288"/>
      <c r="E135" s="288"/>
      <c r="F135" s="309" t="s">
        <v>775</v>
      </c>
      <c r="G135" s="288"/>
      <c r="H135" s="288" t="s">
        <v>821</v>
      </c>
      <c r="I135" s="288" t="s">
        <v>771</v>
      </c>
      <c r="J135" s="288">
        <v>255</v>
      </c>
      <c r="K135" s="331"/>
    </row>
    <row r="136" ht="15" customHeight="1">
      <c r="B136" s="329"/>
      <c r="C136" s="288" t="s">
        <v>798</v>
      </c>
      <c r="D136" s="288"/>
      <c r="E136" s="288"/>
      <c r="F136" s="309" t="s">
        <v>769</v>
      </c>
      <c r="G136" s="288"/>
      <c r="H136" s="288" t="s">
        <v>822</v>
      </c>
      <c r="I136" s="288" t="s">
        <v>800</v>
      </c>
      <c r="J136" s="288"/>
      <c r="K136" s="331"/>
    </row>
    <row r="137" ht="15" customHeight="1">
      <c r="B137" s="329"/>
      <c r="C137" s="288" t="s">
        <v>801</v>
      </c>
      <c r="D137" s="288"/>
      <c r="E137" s="288"/>
      <c r="F137" s="309" t="s">
        <v>769</v>
      </c>
      <c r="G137" s="288"/>
      <c r="H137" s="288" t="s">
        <v>823</v>
      </c>
      <c r="I137" s="288" t="s">
        <v>803</v>
      </c>
      <c r="J137" s="288"/>
      <c r="K137" s="331"/>
    </row>
    <row r="138" ht="15" customHeight="1">
      <c r="B138" s="329"/>
      <c r="C138" s="288" t="s">
        <v>804</v>
      </c>
      <c r="D138" s="288"/>
      <c r="E138" s="288"/>
      <c r="F138" s="309" t="s">
        <v>769</v>
      </c>
      <c r="G138" s="288"/>
      <c r="H138" s="288" t="s">
        <v>804</v>
      </c>
      <c r="I138" s="288" t="s">
        <v>803</v>
      </c>
      <c r="J138" s="288"/>
      <c r="K138" s="331"/>
    </row>
    <row r="139" ht="15" customHeight="1">
      <c r="B139" s="329"/>
      <c r="C139" s="288" t="s">
        <v>42</v>
      </c>
      <c r="D139" s="288"/>
      <c r="E139" s="288"/>
      <c r="F139" s="309" t="s">
        <v>769</v>
      </c>
      <c r="G139" s="288"/>
      <c r="H139" s="288" t="s">
        <v>824</v>
      </c>
      <c r="I139" s="288" t="s">
        <v>803</v>
      </c>
      <c r="J139" s="288"/>
      <c r="K139" s="331"/>
    </row>
    <row r="140" ht="15" customHeight="1">
      <c r="B140" s="329"/>
      <c r="C140" s="288" t="s">
        <v>825</v>
      </c>
      <c r="D140" s="288"/>
      <c r="E140" s="288"/>
      <c r="F140" s="309" t="s">
        <v>769</v>
      </c>
      <c r="G140" s="288"/>
      <c r="H140" s="288" t="s">
        <v>826</v>
      </c>
      <c r="I140" s="288" t="s">
        <v>803</v>
      </c>
      <c r="J140" s="288"/>
      <c r="K140" s="331"/>
    </row>
    <row r="141" ht="15" customHeight="1">
      <c r="B141" s="332"/>
      <c r="C141" s="333"/>
      <c r="D141" s="333"/>
      <c r="E141" s="333"/>
      <c r="F141" s="333"/>
      <c r="G141" s="333"/>
      <c r="H141" s="333"/>
      <c r="I141" s="333"/>
      <c r="J141" s="333"/>
      <c r="K141" s="334"/>
    </row>
    <row r="142" ht="18.75" customHeight="1">
      <c r="B142" s="284"/>
      <c r="C142" s="284"/>
      <c r="D142" s="284"/>
      <c r="E142" s="284"/>
      <c r="F142" s="321"/>
      <c r="G142" s="284"/>
      <c r="H142" s="284"/>
      <c r="I142" s="284"/>
      <c r="J142" s="284"/>
      <c r="K142" s="284"/>
    </row>
    <row r="143" ht="18.75" customHeight="1">
      <c r="B143" s="295"/>
      <c r="C143" s="295"/>
      <c r="D143" s="295"/>
      <c r="E143" s="295"/>
      <c r="F143" s="295"/>
      <c r="G143" s="295"/>
      <c r="H143" s="295"/>
      <c r="I143" s="295"/>
      <c r="J143" s="295"/>
      <c r="K143" s="295"/>
    </row>
    <row r="144" ht="7.5" customHeight="1">
      <c r="B144" s="296"/>
      <c r="C144" s="297"/>
      <c r="D144" s="297"/>
      <c r="E144" s="297"/>
      <c r="F144" s="297"/>
      <c r="G144" s="297"/>
      <c r="H144" s="297"/>
      <c r="I144" s="297"/>
      <c r="J144" s="297"/>
      <c r="K144" s="298"/>
    </row>
    <row r="145" ht="45" customHeight="1">
      <c r="B145" s="299"/>
      <c r="C145" s="300" t="s">
        <v>827</v>
      </c>
      <c r="D145" s="300"/>
      <c r="E145" s="300"/>
      <c r="F145" s="300"/>
      <c r="G145" s="300"/>
      <c r="H145" s="300"/>
      <c r="I145" s="300"/>
      <c r="J145" s="300"/>
      <c r="K145" s="301"/>
    </row>
    <row r="146" ht="17.25" customHeight="1">
      <c r="B146" s="299"/>
      <c r="C146" s="302" t="s">
        <v>763</v>
      </c>
      <c r="D146" s="302"/>
      <c r="E146" s="302"/>
      <c r="F146" s="302" t="s">
        <v>764</v>
      </c>
      <c r="G146" s="303"/>
      <c r="H146" s="302" t="s">
        <v>116</v>
      </c>
      <c r="I146" s="302" t="s">
        <v>61</v>
      </c>
      <c r="J146" s="302" t="s">
        <v>765</v>
      </c>
      <c r="K146" s="301"/>
    </row>
    <row r="147" ht="17.25" customHeight="1">
      <c r="B147" s="299"/>
      <c r="C147" s="304" t="s">
        <v>766</v>
      </c>
      <c r="D147" s="304"/>
      <c r="E147" s="304"/>
      <c r="F147" s="305" t="s">
        <v>767</v>
      </c>
      <c r="G147" s="306"/>
      <c r="H147" s="304"/>
      <c r="I147" s="304"/>
      <c r="J147" s="304" t="s">
        <v>768</v>
      </c>
      <c r="K147" s="301"/>
    </row>
    <row r="148" ht="5.25" customHeight="1">
      <c r="B148" s="310"/>
      <c r="C148" s="307"/>
      <c r="D148" s="307"/>
      <c r="E148" s="307"/>
      <c r="F148" s="307"/>
      <c r="G148" s="308"/>
      <c r="H148" s="307"/>
      <c r="I148" s="307"/>
      <c r="J148" s="307"/>
      <c r="K148" s="331"/>
    </row>
    <row r="149" ht="15" customHeight="1">
      <c r="B149" s="310"/>
      <c r="C149" s="335" t="s">
        <v>772</v>
      </c>
      <c r="D149" s="288"/>
      <c r="E149" s="288"/>
      <c r="F149" s="336" t="s">
        <v>769</v>
      </c>
      <c r="G149" s="288"/>
      <c r="H149" s="335" t="s">
        <v>808</v>
      </c>
      <c r="I149" s="335" t="s">
        <v>771</v>
      </c>
      <c r="J149" s="335">
        <v>120</v>
      </c>
      <c r="K149" s="331"/>
    </row>
    <row r="150" ht="15" customHeight="1">
      <c r="B150" s="310"/>
      <c r="C150" s="335" t="s">
        <v>817</v>
      </c>
      <c r="D150" s="288"/>
      <c r="E150" s="288"/>
      <c r="F150" s="336" t="s">
        <v>769</v>
      </c>
      <c r="G150" s="288"/>
      <c r="H150" s="335" t="s">
        <v>828</v>
      </c>
      <c r="I150" s="335" t="s">
        <v>771</v>
      </c>
      <c r="J150" s="335" t="s">
        <v>819</v>
      </c>
      <c r="K150" s="331"/>
    </row>
    <row r="151" ht="15" customHeight="1">
      <c r="B151" s="310"/>
      <c r="C151" s="335" t="s">
        <v>718</v>
      </c>
      <c r="D151" s="288"/>
      <c r="E151" s="288"/>
      <c r="F151" s="336" t="s">
        <v>769</v>
      </c>
      <c r="G151" s="288"/>
      <c r="H151" s="335" t="s">
        <v>829</v>
      </c>
      <c r="I151" s="335" t="s">
        <v>771</v>
      </c>
      <c r="J151" s="335" t="s">
        <v>819</v>
      </c>
      <c r="K151" s="331"/>
    </row>
    <row r="152" ht="15" customHeight="1">
      <c r="B152" s="310"/>
      <c r="C152" s="335" t="s">
        <v>774</v>
      </c>
      <c r="D152" s="288"/>
      <c r="E152" s="288"/>
      <c r="F152" s="336" t="s">
        <v>775</v>
      </c>
      <c r="G152" s="288"/>
      <c r="H152" s="335" t="s">
        <v>808</v>
      </c>
      <c r="I152" s="335" t="s">
        <v>771</v>
      </c>
      <c r="J152" s="335">
        <v>50</v>
      </c>
      <c r="K152" s="331"/>
    </row>
    <row r="153" ht="15" customHeight="1">
      <c r="B153" s="310"/>
      <c r="C153" s="335" t="s">
        <v>777</v>
      </c>
      <c r="D153" s="288"/>
      <c r="E153" s="288"/>
      <c r="F153" s="336" t="s">
        <v>769</v>
      </c>
      <c r="G153" s="288"/>
      <c r="H153" s="335" t="s">
        <v>808</v>
      </c>
      <c r="I153" s="335" t="s">
        <v>779</v>
      </c>
      <c r="J153" s="335"/>
      <c r="K153" s="331"/>
    </row>
    <row r="154" ht="15" customHeight="1">
      <c r="B154" s="310"/>
      <c r="C154" s="335" t="s">
        <v>788</v>
      </c>
      <c r="D154" s="288"/>
      <c r="E154" s="288"/>
      <c r="F154" s="336" t="s">
        <v>775</v>
      </c>
      <c r="G154" s="288"/>
      <c r="H154" s="335" t="s">
        <v>808</v>
      </c>
      <c r="I154" s="335" t="s">
        <v>771</v>
      </c>
      <c r="J154" s="335">
        <v>50</v>
      </c>
      <c r="K154" s="331"/>
    </row>
    <row r="155" ht="15" customHeight="1">
      <c r="B155" s="310"/>
      <c r="C155" s="335" t="s">
        <v>796</v>
      </c>
      <c r="D155" s="288"/>
      <c r="E155" s="288"/>
      <c r="F155" s="336" t="s">
        <v>775</v>
      </c>
      <c r="G155" s="288"/>
      <c r="H155" s="335" t="s">
        <v>808</v>
      </c>
      <c r="I155" s="335" t="s">
        <v>771</v>
      </c>
      <c r="J155" s="335">
        <v>50</v>
      </c>
      <c r="K155" s="331"/>
    </row>
    <row r="156" ht="15" customHeight="1">
      <c r="B156" s="310"/>
      <c r="C156" s="335" t="s">
        <v>794</v>
      </c>
      <c r="D156" s="288"/>
      <c r="E156" s="288"/>
      <c r="F156" s="336" t="s">
        <v>775</v>
      </c>
      <c r="G156" s="288"/>
      <c r="H156" s="335" t="s">
        <v>808</v>
      </c>
      <c r="I156" s="335" t="s">
        <v>771</v>
      </c>
      <c r="J156" s="335">
        <v>50</v>
      </c>
      <c r="K156" s="331"/>
    </row>
    <row r="157" ht="15" customHeight="1">
      <c r="B157" s="310"/>
      <c r="C157" s="335" t="s">
        <v>102</v>
      </c>
      <c r="D157" s="288"/>
      <c r="E157" s="288"/>
      <c r="F157" s="336" t="s">
        <v>769</v>
      </c>
      <c r="G157" s="288"/>
      <c r="H157" s="335" t="s">
        <v>830</v>
      </c>
      <c r="I157" s="335" t="s">
        <v>771</v>
      </c>
      <c r="J157" s="335" t="s">
        <v>831</v>
      </c>
      <c r="K157" s="331"/>
    </row>
    <row r="158" ht="15" customHeight="1">
      <c r="B158" s="310"/>
      <c r="C158" s="335" t="s">
        <v>832</v>
      </c>
      <c r="D158" s="288"/>
      <c r="E158" s="288"/>
      <c r="F158" s="336" t="s">
        <v>769</v>
      </c>
      <c r="G158" s="288"/>
      <c r="H158" s="335" t="s">
        <v>833</v>
      </c>
      <c r="I158" s="335" t="s">
        <v>803</v>
      </c>
      <c r="J158" s="335"/>
      <c r="K158" s="331"/>
    </row>
    <row r="159" ht="15" customHeight="1">
      <c r="B159" s="337"/>
      <c r="C159" s="319"/>
      <c r="D159" s="319"/>
      <c r="E159" s="319"/>
      <c r="F159" s="319"/>
      <c r="G159" s="319"/>
      <c r="H159" s="319"/>
      <c r="I159" s="319"/>
      <c r="J159" s="319"/>
      <c r="K159" s="338"/>
    </row>
    <row r="160" ht="18.75" customHeight="1">
      <c r="B160" s="284"/>
      <c r="C160" s="288"/>
      <c r="D160" s="288"/>
      <c r="E160" s="288"/>
      <c r="F160" s="309"/>
      <c r="G160" s="288"/>
      <c r="H160" s="288"/>
      <c r="I160" s="288"/>
      <c r="J160" s="288"/>
      <c r="K160" s="284"/>
    </row>
    <row r="161" ht="18.75" customHeight="1">
      <c r="B161" s="295"/>
      <c r="C161" s="295"/>
      <c r="D161" s="295"/>
      <c r="E161" s="295"/>
      <c r="F161" s="295"/>
      <c r="G161" s="295"/>
      <c r="H161" s="295"/>
      <c r="I161" s="295"/>
      <c r="J161" s="295"/>
      <c r="K161" s="295"/>
    </row>
    <row r="162" ht="7.5" customHeight="1">
      <c r="B162" s="274"/>
      <c r="C162" s="275"/>
      <c r="D162" s="275"/>
      <c r="E162" s="275"/>
      <c r="F162" s="275"/>
      <c r="G162" s="275"/>
      <c r="H162" s="275"/>
      <c r="I162" s="275"/>
      <c r="J162" s="275"/>
      <c r="K162" s="276"/>
    </row>
    <row r="163" ht="45" customHeight="1">
      <c r="B163" s="277"/>
      <c r="C163" s="278" t="s">
        <v>834</v>
      </c>
      <c r="D163" s="278"/>
      <c r="E163" s="278"/>
      <c r="F163" s="278"/>
      <c r="G163" s="278"/>
      <c r="H163" s="278"/>
      <c r="I163" s="278"/>
      <c r="J163" s="278"/>
      <c r="K163" s="279"/>
    </row>
    <row r="164" ht="17.25" customHeight="1">
      <c r="B164" s="277"/>
      <c r="C164" s="302" t="s">
        <v>763</v>
      </c>
      <c r="D164" s="302"/>
      <c r="E164" s="302"/>
      <c r="F164" s="302" t="s">
        <v>764</v>
      </c>
      <c r="G164" s="339"/>
      <c r="H164" s="340" t="s">
        <v>116</v>
      </c>
      <c r="I164" s="340" t="s">
        <v>61</v>
      </c>
      <c r="J164" s="302" t="s">
        <v>765</v>
      </c>
      <c r="K164" s="279"/>
    </row>
    <row r="165" ht="17.25" customHeight="1">
      <c r="B165" s="280"/>
      <c r="C165" s="304" t="s">
        <v>766</v>
      </c>
      <c r="D165" s="304"/>
      <c r="E165" s="304"/>
      <c r="F165" s="305" t="s">
        <v>767</v>
      </c>
      <c r="G165" s="341"/>
      <c r="H165" s="342"/>
      <c r="I165" s="342"/>
      <c r="J165" s="304" t="s">
        <v>768</v>
      </c>
      <c r="K165" s="282"/>
    </row>
    <row r="166" ht="5.25" customHeight="1">
      <c r="B166" s="310"/>
      <c r="C166" s="307"/>
      <c r="D166" s="307"/>
      <c r="E166" s="307"/>
      <c r="F166" s="307"/>
      <c r="G166" s="308"/>
      <c r="H166" s="307"/>
      <c r="I166" s="307"/>
      <c r="J166" s="307"/>
      <c r="K166" s="331"/>
    </row>
    <row r="167" ht="15" customHeight="1">
      <c r="B167" s="310"/>
      <c r="C167" s="288" t="s">
        <v>772</v>
      </c>
      <c r="D167" s="288"/>
      <c r="E167" s="288"/>
      <c r="F167" s="309" t="s">
        <v>769</v>
      </c>
      <c r="G167" s="288"/>
      <c r="H167" s="288" t="s">
        <v>808</v>
      </c>
      <c r="I167" s="288" t="s">
        <v>771</v>
      </c>
      <c r="J167" s="288">
        <v>120</v>
      </c>
      <c r="K167" s="331"/>
    </row>
    <row r="168" ht="15" customHeight="1">
      <c r="B168" s="310"/>
      <c r="C168" s="288" t="s">
        <v>817</v>
      </c>
      <c r="D168" s="288"/>
      <c r="E168" s="288"/>
      <c r="F168" s="309" t="s">
        <v>769</v>
      </c>
      <c r="G168" s="288"/>
      <c r="H168" s="288" t="s">
        <v>818</v>
      </c>
      <c r="I168" s="288" t="s">
        <v>771</v>
      </c>
      <c r="J168" s="288" t="s">
        <v>819</v>
      </c>
      <c r="K168" s="331"/>
    </row>
    <row r="169" ht="15" customHeight="1">
      <c r="B169" s="310"/>
      <c r="C169" s="288" t="s">
        <v>718</v>
      </c>
      <c r="D169" s="288"/>
      <c r="E169" s="288"/>
      <c r="F169" s="309" t="s">
        <v>769</v>
      </c>
      <c r="G169" s="288"/>
      <c r="H169" s="288" t="s">
        <v>835</v>
      </c>
      <c r="I169" s="288" t="s">
        <v>771</v>
      </c>
      <c r="J169" s="288" t="s">
        <v>819</v>
      </c>
      <c r="K169" s="331"/>
    </row>
    <row r="170" ht="15" customHeight="1">
      <c r="B170" s="310"/>
      <c r="C170" s="288" t="s">
        <v>774</v>
      </c>
      <c r="D170" s="288"/>
      <c r="E170" s="288"/>
      <c r="F170" s="309" t="s">
        <v>775</v>
      </c>
      <c r="G170" s="288"/>
      <c r="H170" s="288" t="s">
        <v>835</v>
      </c>
      <c r="I170" s="288" t="s">
        <v>771</v>
      </c>
      <c r="J170" s="288">
        <v>50</v>
      </c>
      <c r="K170" s="331"/>
    </row>
    <row r="171" ht="15" customHeight="1">
      <c r="B171" s="310"/>
      <c r="C171" s="288" t="s">
        <v>777</v>
      </c>
      <c r="D171" s="288"/>
      <c r="E171" s="288"/>
      <c r="F171" s="309" t="s">
        <v>769</v>
      </c>
      <c r="G171" s="288"/>
      <c r="H171" s="288" t="s">
        <v>835</v>
      </c>
      <c r="I171" s="288" t="s">
        <v>779</v>
      </c>
      <c r="J171" s="288"/>
      <c r="K171" s="331"/>
    </row>
    <row r="172" ht="15" customHeight="1">
      <c r="B172" s="310"/>
      <c r="C172" s="288" t="s">
        <v>788</v>
      </c>
      <c r="D172" s="288"/>
      <c r="E172" s="288"/>
      <c r="F172" s="309" t="s">
        <v>775</v>
      </c>
      <c r="G172" s="288"/>
      <c r="H172" s="288" t="s">
        <v>835</v>
      </c>
      <c r="I172" s="288" t="s">
        <v>771</v>
      </c>
      <c r="J172" s="288">
        <v>50</v>
      </c>
      <c r="K172" s="331"/>
    </row>
    <row r="173" ht="15" customHeight="1">
      <c r="B173" s="310"/>
      <c r="C173" s="288" t="s">
        <v>796</v>
      </c>
      <c r="D173" s="288"/>
      <c r="E173" s="288"/>
      <c r="F173" s="309" t="s">
        <v>775</v>
      </c>
      <c r="G173" s="288"/>
      <c r="H173" s="288" t="s">
        <v>835</v>
      </c>
      <c r="I173" s="288" t="s">
        <v>771</v>
      </c>
      <c r="J173" s="288">
        <v>50</v>
      </c>
      <c r="K173" s="331"/>
    </row>
    <row r="174" ht="15" customHeight="1">
      <c r="B174" s="310"/>
      <c r="C174" s="288" t="s">
        <v>794</v>
      </c>
      <c r="D174" s="288"/>
      <c r="E174" s="288"/>
      <c r="F174" s="309" t="s">
        <v>775</v>
      </c>
      <c r="G174" s="288"/>
      <c r="H174" s="288" t="s">
        <v>835</v>
      </c>
      <c r="I174" s="288" t="s">
        <v>771</v>
      </c>
      <c r="J174" s="288">
        <v>50</v>
      </c>
      <c r="K174" s="331"/>
    </row>
    <row r="175" ht="15" customHeight="1">
      <c r="B175" s="310"/>
      <c r="C175" s="288" t="s">
        <v>115</v>
      </c>
      <c r="D175" s="288"/>
      <c r="E175" s="288"/>
      <c r="F175" s="309" t="s">
        <v>769</v>
      </c>
      <c r="G175" s="288"/>
      <c r="H175" s="288" t="s">
        <v>836</v>
      </c>
      <c r="I175" s="288" t="s">
        <v>837</v>
      </c>
      <c r="J175" s="288"/>
      <c r="K175" s="331"/>
    </row>
    <row r="176" ht="15" customHeight="1">
      <c r="B176" s="310"/>
      <c r="C176" s="288" t="s">
        <v>61</v>
      </c>
      <c r="D176" s="288"/>
      <c r="E176" s="288"/>
      <c r="F176" s="309" t="s">
        <v>769</v>
      </c>
      <c r="G176" s="288"/>
      <c r="H176" s="288" t="s">
        <v>838</v>
      </c>
      <c r="I176" s="288" t="s">
        <v>839</v>
      </c>
      <c r="J176" s="288">
        <v>1</v>
      </c>
      <c r="K176" s="331"/>
    </row>
    <row r="177" ht="15" customHeight="1">
      <c r="B177" s="310"/>
      <c r="C177" s="288" t="s">
        <v>57</v>
      </c>
      <c r="D177" s="288"/>
      <c r="E177" s="288"/>
      <c r="F177" s="309" t="s">
        <v>769</v>
      </c>
      <c r="G177" s="288"/>
      <c r="H177" s="288" t="s">
        <v>840</v>
      </c>
      <c r="I177" s="288" t="s">
        <v>771</v>
      </c>
      <c r="J177" s="288">
        <v>20</v>
      </c>
      <c r="K177" s="331"/>
    </row>
    <row r="178" ht="15" customHeight="1">
      <c r="B178" s="310"/>
      <c r="C178" s="288" t="s">
        <v>116</v>
      </c>
      <c r="D178" s="288"/>
      <c r="E178" s="288"/>
      <c r="F178" s="309" t="s">
        <v>769</v>
      </c>
      <c r="G178" s="288"/>
      <c r="H178" s="288" t="s">
        <v>841</v>
      </c>
      <c r="I178" s="288" t="s">
        <v>771</v>
      </c>
      <c r="J178" s="288">
        <v>255</v>
      </c>
      <c r="K178" s="331"/>
    </row>
    <row r="179" ht="15" customHeight="1">
      <c r="B179" s="310"/>
      <c r="C179" s="288" t="s">
        <v>117</v>
      </c>
      <c r="D179" s="288"/>
      <c r="E179" s="288"/>
      <c r="F179" s="309" t="s">
        <v>769</v>
      </c>
      <c r="G179" s="288"/>
      <c r="H179" s="288" t="s">
        <v>734</v>
      </c>
      <c r="I179" s="288" t="s">
        <v>771</v>
      </c>
      <c r="J179" s="288">
        <v>10</v>
      </c>
      <c r="K179" s="331"/>
    </row>
    <row r="180" ht="15" customHeight="1">
      <c r="B180" s="310"/>
      <c r="C180" s="288" t="s">
        <v>118</v>
      </c>
      <c r="D180" s="288"/>
      <c r="E180" s="288"/>
      <c r="F180" s="309" t="s">
        <v>769</v>
      </c>
      <c r="G180" s="288"/>
      <c r="H180" s="288" t="s">
        <v>842</v>
      </c>
      <c r="I180" s="288" t="s">
        <v>803</v>
      </c>
      <c r="J180" s="288"/>
      <c r="K180" s="331"/>
    </row>
    <row r="181" ht="15" customHeight="1">
      <c r="B181" s="310"/>
      <c r="C181" s="288" t="s">
        <v>843</v>
      </c>
      <c r="D181" s="288"/>
      <c r="E181" s="288"/>
      <c r="F181" s="309" t="s">
        <v>769</v>
      </c>
      <c r="G181" s="288"/>
      <c r="H181" s="288" t="s">
        <v>844</v>
      </c>
      <c r="I181" s="288" t="s">
        <v>803</v>
      </c>
      <c r="J181" s="288"/>
      <c r="K181" s="331"/>
    </row>
    <row r="182" ht="15" customHeight="1">
      <c r="B182" s="310"/>
      <c r="C182" s="288" t="s">
        <v>832</v>
      </c>
      <c r="D182" s="288"/>
      <c r="E182" s="288"/>
      <c r="F182" s="309" t="s">
        <v>769</v>
      </c>
      <c r="G182" s="288"/>
      <c r="H182" s="288" t="s">
        <v>845</v>
      </c>
      <c r="I182" s="288" t="s">
        <v>803</v>
      </c>
      <c r="J182" s="288"/>
      <c r="K182" s="331"/>
    </row>
    <row r="183" ht="15" customHeight="1">
      <c r="B183" s="310"/>
      <c r="C183" s="288" t="s">
        <v>120</v>
      </c>
      <c r="D183" s="288"/>
      <c r="E183" s="288"/>
      <c r="F183" s="309" t="s">
        <v>775</v>
      </c>
      <c r="G183" s="288"/>
      <c r="H183" s="288" t="s">
        <v>846</v>
      </c>
      <c r="I183" s="288" t="s">
        <v>771</v>
      </c>
      <c r="J183" s="288">
        <v>50</v>
      </c>
      <c r="K183" s="331"/>
    </row>
    <row r="184" ht="15" customHeight="1">
      <c r="B184" s="310"/>
      <c r="C184" s="288" t="s">
        <v>847</v>
      </c>
      <c r="D184" s="288"/>
      <c r="E184" s="288"/>
      <c r="F184" s="309" t="s">
        <v>775</v>
      </c>
      <c r="G184" s="288"/>
      <c r="H184" s="288" t="s">
        <v>848</v>
      </c>
      <c r="I184" s="288" t="s">
        <v>849</v>
      </c>
      <c r="J184" s="288"/>
      <c r="K184" s="331"/>
    </row>
    <row r="185" ht="15" customHeight="1">
      <c r="B185" s="310"/>
      <c r="C185" s="288" t="s">
        <v>850</v>
      </c>
      <c r="D185" s="288"/>
      <c r="E185" s="288"/>
      <c r="F185" s="309" t="s">
        <v>775</v>
      </c>
      <c r="G185" s="288"/>
      <c r="H185" s="288" t="s">
        <v>851</v>
      </c>
      <c r="I185" s="288" t="s">
        <v>849</v>
      </c>
      <c r="J185" s="288"/>
      <c r="K185" s="331"/>
    </row>
    <row r="186" ht="15" customHeight="1">
      <c r="B186" s="310"/>
      <c r="C186" s="288" t="s">
        <v>852</v>
      </c>
      <c r="D186" s="288"/>
      <c r="E186" s="288"/>
      <c r="F186" s="309" t="s">
        <v>775</v>
      </c>
      <c r="G186" s="288"/>
      <c r="H186" s="288" t="s">
        <v>853</v>
      </c>
      <c r="I186" s="288" t="s">
        <v>849</v>
      </c>
      <c r="J186" s="288"/>
      <c r="K186" s="331"/>
    </row>
    <row r="187" ht="15" customHeight="1">
      <c r="B187" s="310"/>
      <c r="C187" s="343" t="s">
        <v>854</v>
      </c>
      <c r="D187" s="288"/>
      <c r="E187" s="288"/>
      <c r="F187" s="309" t="s">
        <v>775</v>
      </c>
      <c r="G187" s="288"/>
      <c r="H187" s="288" t="s">
        <v>855</v>
      </c>
      <c r="I187" s="288" t="s">
        <v>856</v>
      </c>
      <c r="J187" s="344" t="s">
        <v>857</v>
      </c>
      <c r="K187" s="331"/>
    </row>
    <row r="188" ht="15" customHeight="1">
      <c r="B188" s="310"/>
      <c r="C188" s="294" t="s">
        <v>46</v>
      </c>
      <c r="D188" s="288"/>
      <c r="E188" s="288"/>
      <c r="F188" s="309" t="s">
        <v>769</v>
      </c>
      <c r="G188" s="288"/>
      <c r="H188" s="284" t="s">
        <v>858</v>
      </c>
      <c r="I188" s="288" t="s">
        <v>859</v>
      </c>
      <c r="J188" s="288"/>
      <c r="K188" s="331"/>
    </row>
    <row r="189" ht="15" customHeight="1">
      <c r="B189" s="310"/>
      <c r="C189" s="294" t="s">
        <v>860</v>
      </c>
      <c r="D189" s="288"/>
      <c r="E189" s="288"/>
      <c r="F189" s="309" t="s">
        <v>769</v>
      </c>
      <c r="G189" s="288"/>
      <c r="H189" s="288" t="s">
        <v>861</v>
      </c>
      <c r="I189" s="288" t="s">
        <v>803</v>
      </c>
      <c r="J189" s="288"/>
      <c r="K189" s="331"/>
    </row>
    <row r="190" ht="15" customHeight="1">
      <c r="B190" s="310"/>
      <c r="C190" s="294" t="s">
        <v>862</v>
      </c>
      <c r="D190" s="288"/>
      <c r="E190" s="288"/>
      <c r="F190" s="309" t="s">
        <v>769</v>
      </c>
      <c r="G190" s="288"/>
      <c r="H190" s="288" t="s">
        <v>863</v>
      </c>
      <c r="I190" s="288" t="s">
        <v>803</v>
      </c>
      <c r="J190" s="288"/>
      <c r="K190" s="331"/>
    </row>
    <row r="191" ht="15" customHeight="1">
      <c r="B191" s="310"/>
      <c r="C191" s="294" t="s">
        <v>864</v>
      </c>
      <c r="D191" s="288"/>
      <c r="E191" s="288"/>
      <c r="F191" s="309" t="s">
        <v>775</v>
      </c>
      <c r="G191" s="288"/>
      <c r="H191" s="288" t="s">
        <v>865</v>
      </c>
      <c r="I191" s="288" t="s">
        <v>803</v>
      </c>
      <c r="J191" s="288"/>
      <c r="K191" s="331"/>
    </row>
    <row r="192" ht="15" customHeight="1">
      <c r="B192" s="337"/>
      <c r="C192" s="345"/>
      <c r="D192" s="319"/>
      <c r="E192" s="319"/>
      <c r="F192" s="319"/>
      <c r="G192" s="319"/>
      <c r="H192" s="319"/>
      <c r="I192" s="319"/>
      <c r="J192" s="319"/>
      <c r="K192" s="338"/>
    </row>
    <row r="193" ht="18.75" customHeight="1">
      <c r="B193" s="284"/>
      <c r="C193" s="288"/>
      <c r="D193" s="288"/>
      <c r="E193" s="288"/>
      <c r="F193" s="309"/>
      <c r="G193" s="288"/>
      <c r="H193" s="288"/>
      <c r="I193" s="288"/>
      <c r="J193" s="288"/>
      <c r="K193" s="284"/>
    </row>
    <row r="194" ht="18.75" customHeight="1">
      <c r="B194" s="284"/>
      <c r="C194" s="288"/>
      <c r="D194" s="288"/>
      <c r="E194" s="288"/>
      <c r="F194" s="309"/>
      <c r="G194" s="288"/>
      <c r="H194" s="288"/>
      <c r="I194" s="288"/>
      <c r="J194" s="288"/>
      <c r="K194" s="284"/>
    </row>
    <row r="195" ht="18.75" customHeight="1">
      <c r="B195" s="295"/>
      <c r="C195" s="295"/>
      <c r="D195" s="295"/>
      <c r="E195" s="295"/>
      <c r="F195" s="295"/>
      <c r="G195" s="295"/>
      <c r="H195" s="295"/>
      <c r="I195" s="295"/>
      <c r="J195" s="295"/>
      <c r="K195" s="295"/>
    </row>
    <row r="196" ht="13.5">
      <c r="B196" s="274"/>
      <c r="C196" s="275"/>
      <c r="D196" s="275"/>
      <c r="E196" s="275"/>
      <c r="F196" s="275"/>
      <c r="G196" s="275"/>
      <c r="H196" s="275"/>
      <c r="I196" s="275"/>
      <c r="J196" s="275"/>
      <c r="K196" s="276"/>
    </row>
    <row r="197" ht="21">
      <c r="B197" s="277"/>
      <c r="C197" s="278" t="s">
        <v>866</v>
      </c>
      <c r="D197" s="278"/>
      <c r="E197" s="278"/>
      <c r="F197" s="278"/>
      <c r="G197" s="278"/>
      <c r="H197" s="278"/>
      <c r="I197" s="278"/>
      <c r="J197" s="278"/>
      <c r="K197" s="279"/>
    </row>
    <row r="198" ht="25.5" customHeight="1">
      <c r="B198" s="277"/>
      <c r="C198" s="346" t="s">
        <v>867</v>
      </c>
      <c r="D198" s="346"/>
      <c r="E198" s="346"/>
      <c r="F198" s="346" t="s">
        <v>868</v>
      </c>
      <c r="G198" s="347"/>
      <c r="H198" s="346" t="s">
        <v>869</v>
      </c>
      <c r="I198" s="346"/>
      <c r="J198" s="346"/>
      <c r="K198" s="279"/>
    </row>
    <row r="199" ht="5.25" customHeight="1">
      <c r="B199" s="310"/>
      <c r="C199" s="307"/>
      <c r="D199" s="307"/>
      <c r="E199" s="307"/>
      <c r="F199" s="307"/>
      <c r="G199" s="288"/>
      <c r="H199" s="307"/>
      <c r="I199" s="307"/>
      <c r="J199" s="307"/>
      <c r="K199" s="331"/>
    </row>
    <row r="200" ht="15" customHeight="1">
      <c r="B200" s="310"/>
      <c r="C200" s="288" t="s">
        <v>859</v>
      </c>
      <c r="D200" s="288"/>
      <c r="E200" s="288"/>
      <c r="F200" s="309" t="s">
        <v>47</v>
      </c>
      <c r="G200" s="288"/>
      <c r="H200" s="288" t="s">
        <v>870</v>
      </c>
      <c r="I200" s="288"/>
      <c r="J200" s="288"/>
      <c r="K200" s="331"/>
    </row>
    <row r="201" ht="15" customHeight="1">
      <c r="B201" s="310"/>
      <c r="C201" s="316"/>
      <c r="D201" s="288"/>
      <c r="E201" s="288"/>
      <c r="F201" s="309" t="s">
        <v>48</v>
      </c>
      <c r="G201" s="288"/>
      <c r="H201" s="288" t="s">
        <v>871</v>
      </c>
      <c r="I201" s="288"/>
      <c r="J201" s="288"/>
      <c r="K201" s="331"/>
    </row>
    <row r="202" ht="15" customHeight="1">
      <c r="B202" s="310"/>
      <c r="C202" s="316"/>
      <c r="D202" s="288"/>
      <c r="E202" s="288"/>
      <c r="F202" s="309" t="s">
        <v>51</v>
      </c>
      <c r="G202" s="288"/>
      <c r="H202" s="288" t="s">
        <v>872</v>
      </c>
      <c r="I202" s="288"/>
      <c r="J202" s="288"/>
      <c r="K202" s="331"/>
    </row>
    <row r="203" ht="15" customHeight="1">
      <c r="B203" s="310"/>
      <c r="C203" s="288"/>
      <c r="D203" s="288"/>
      <c r="E203" s="288"/>
      <c r="F203" s="309" t="s">
        <v>49</v>
      </c>
      <c r="G203" s="288"/>
      <c r="H203" s="288" t="s">
        <v>873</v>
      </c>
      <c r="I203" s="288"/>
      <c r="J203" s="288"/>
      <c r="K203" s="331"/>
    </row>
    <row r="204" ht="15" customHeight="1">
      <c r="B204" s="310"/>
      <c r="C204" s="288"/>
      <c r="D204" s="288"/>
      <c r="E204" s="288"/>
      <c r="F204" s="309" t="s">
        <v>50</v>
      </c>
      <c r="G204" s="288"/>
      <c r="H204" s="288" t="s">
        <v>874</v>
      </c>
      <c r="I204" s="288"/>
      <c r="J204" s="288"/>
      <c r="K204" s="331"/>
    </row>
    <row r="205" ht="15" customHeight="1">
      <c r="B205" s="310"/>
      <c r="C205" s="288"/>
      <c r="D205" s="288"/>
      <c r="E205" s="288"/>
      <c r="F205" s="309"/>
      <c r="G205" s="288"/>
      <c r="H205" s="288"/>
      <c r="I205" s="288"/>
      <c r="J205" s="288"/>
      <c r="K205" s="331"/>
    </row>
    <row r="206" ht="15" customHeight="1">
      <c r="B206" s="310"/>
      <c r="C206" s="288" t="s">
        <v>815</v>
      </c>
      <c r="D206" s="288"/>
      <c r="E206" s="288"/>
      <c r="F206" s="309" t="s">
        <v>83</v>
      </c>
      <c r="G206" s="288"/>
      <c r="H206" s="288" t="s">
        <v>875</v>
      </c>
      <c r="I206" s="288"/>
      <c r="J206" s="288"/>
      <c r="K206" s="331"/>
    </row>
    <row r="207" ht="15" customHeight="1">
      <c r="B207" s="310"/>
      <c r="C207" s="316"/>
      <c r="D207" s="288"/>
      <c r="E207" s="288"/>
      <c r="F207" s="309" t="s">
        <v>712</v>
      </c>
      <c r="G207" s="288"/>
      <c r="H207" s="288" t="s">
        <v>713</v>
      </c>
      <c r="I207" s="288"/>
      <c r="J207" s="288"/>
      <c r="K207" s="331"/>
    </row>
    <row r="208" ht="15" customHeight="1">
      <c r="B208" s="310"/>
      <c r="C208" s="288"/>
      <c r="D208" s="288"/>
      <c r="E208" s="288"/>
      <c r="F208" s="309" t="s">
        <v>710</v>
      </c>
      <c r="G208" s="288"/>
      <c r="H208" s="288" t="s">
        <v>876</v>
      </c>
      <c r="I208" s="288"/>
      <c r="J208" s="288"/>
      <c r="K208" s="331"/>
    </row>
    <row r="209" ht="15" customHeight="1">
      <c r="B209" s="348"/>
      <c r="C209" s="316"/>
      <c r="D209" s="316"/>
      <c r="E209" s="316"/>
      <c r="F209" s="309" t="s">
        <v>714</v>
      </c>
      <c r="G209" s="294"/>
      <c r="H209" s="335" t="s">
        <v>715</v>
      </c>
      <c r="I209" s="335"/>
      <c r="J209" s="335"/>
      <c r="K209" s="349"/>
    </row>
    <row r="210" ht="15" customHeight="1">
      <c r="B210" s="348"/>
      <c r="C210" s="316"/>
      <c r="D210" s="316"/>
      <c r="E210" s="316"/>
      <c r="F210" s="309" t="s">
        <v>716</v>
      </c>
      <c r="G210" s="294"/>
      <c r="H210" s="335" t="s">
        <v>877</v>
      </c>
      <c r="I210" s="335"/>
      <c r="J210" s="335"/>
      <c r="K210" s="349"/>
    </row>
    <row r="211" ht="15" customHeight="1">
      <c r="B211" s="348"/>
      <c r="C211" s="316"/>
      <c r="D211" s="316"/>
      <c r="E211" s="316"/>
      <c r="F211" s="350"/>
      <c r="G211" s="294"/>
      <c r="H211" s="351"/>
      <c r="I211" s="351"/>
      <c r="J211" s="351"/>
      <c r="K211" s="349"/>
    </row>
    <row r="212" ht="15" customHeight="1">
      <c r="B212" s="348"/>
      <c r="C212" s="288" t="s">
        <v>839</v>
      </c>
      <c r="D212" s="316"/>
      <c r="E212" s="316"/>
      <c r="F212" s="309">
        <v>1</v>
      </c>
      <c r="G212" s="294"/>
      <c r="H212" s="335" t="s">
        <v>878</v>
      </c>
      <c r="I212" s="335"/>
      <c r="J212" s="335"/>
      <c r="K212" s="349"/>
    </row>
    <row r="213" ht="15" customHeight="1">
      <c r="B213" s="348"/>
      <c r="C213" s="316"/>
      <c r="D213" s="316"/>
      <c r="E213" s="316"/>
      <c r="F213" s="309">
        <v>2</v>
      </c>
      <c r="G213" s="294"/>
      <c r="H213" s="335" t="s">
        <v>879</v>
      </c>
      <c r="I213" s="335"/>
      <c r="J213" s="335"/>
      <c r="K213" s="349"/>
    </row>
    <row r="214" ht="15" customHeight="1">
      <c r="B214" s="348"/>
      <c r="C214" s="316"/>
      <c r="D214" s="316"/>
      <c r="E214" s="316"/>
      <c r="F214" s="309">
        <v>3</v>
      </c>
      <c r="G214" s="294"/>
      <c r="H214" s="335" t="s">
        <v>880</v>
      </c>
      <c r="I214" s="335"/>
      <c r="J214" s="335"/>
      <c r="K214" s="349"/>
    </row>
    <row r="215" ht="15" customHeight="1">
      <c r="B215" s="348"/>
      <c r="C215" s="316"/>
      <c r="D215" s="316"/>
      <c r="E215" s="316"/>
      <c r="F215" s="309">
        <v>4</v>
      </c>
      <c r="G215" s="294"/>
      <c r="H215" s="335" t="s">
        <v>881</v>
      </c>
      <c r="I215" s="335"/>
      <c r="J215" s="335"/>
      <c r="K215" s="349"/>
    </row>
    <row r="216" ht="12.75" customHeight="1">
      <c r="B216" s="352"/>
      <c r="C216" s="353"/>
      <c r="D216" s="353"/>
      <c r="E216" s="353"/>
      <c r="F216" s="353"/>
      <c r="G216" s="353"/>
      <c r="H216" s="353"/>
      <c r="I216" s="353"/>
      <c r="J216" s="353"/>
      <c r="K216" s="354"/>
    </row>
  </sheetData>
  <sheetProtection autoFilter="0" deleteColumns="0" deleteRows="0" formatCells="0" formatColumns="0" formatRows="0" insertColumns="0" insertHyperlinks="0" insertRows="0" pivotTables="0" sort="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Vasek-PC\Vasek</dc:creator>
  <cp:lastModifiedBy>Vasek-PC\Vasek</cp:lastModifiedBy>
  <dcterms:created xsi:type="dcterms:W3CDTF">2018-09-21T20:55:49Z</dcterms:created>
  <dcterms:modified xsi:type="dcterms:W3CDTF">2018-09-21T20:55:57Z</dcterms:modified>
</cp:coreProperties>
</file>